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75" yWindow="-15" windowWidth="8670" windowHeight="9060" activeTab="1"/>
  </bookViews>
  <sheets>
    <sheet name="VRA" sheetId="4" r:id="rId1"/>
    <sheet name="FBA" sheetId="6" r:id="rId2"/>
    <sheet name="20vsafas" sheetId="7" r:id="rId3"/>
  </sheets>
  <definedNames>
    <definedName name="_xlnm.Print_Titles" localSheetId="2">'20vsafas'!$10:$12</definedName>
    <definedName name="_xlnm.Print_Titles" localSheetId="1">FBA!$19:$19</definedName>
    <definedName name="_xlnm.Print_Titles" localSheetId="0">VRA!$20:$20</definedName>
  </definedNames>
  <calcPr calcId="125725"/>
</workbook>
</file>

<file path=xl/calcChain.xml><?xml version="1.0" encoding="utf-8"?>
<calcChain xmlns="http://schemas.openxmlformats.org/spreadsheetml/2006/main">
  <c r="J25" i="7"/>
  <c r="F25"/>
  <c r="M24"/>
  <c r="M23"/>
  <c r="I23"/>
  <c r="I22" s="1"/>
  <c r="L22"/>
  <c r="K22"/>
  <c r="J22"/>
  <c r="H22"/>
  <c r="G22"/>
  <c r="F22"/>
  <c r="E22"/>
  <c r="D22"/>
  <c r="C22"/>
  <c r="M22" s="1"/>
  <c r="M21"/>
  <c r="M20"/>
  <c r="L19"/>
  <c r="K19"/>
  <c r="J19"/>
  <c r="I19"/>
  <c r="H19"/>
  <c r="G19"/>
  <c r="F19"/>
  <c r="E19"/>
  <c r="E25" s="1"/>
  <c r="D19"/>
  <c r="C19"/>
  <c r="I18"/>
  <c r="M18" s="1"/>
  <c r="M17"/>
  <c r="I17"/>
  <c r="I16" s="1"/>
  <c r="L16"/>
  <c r="L25" s="1"/>
  <c r="K16"/>
  <c r="J16"/>
  <c r="H16"/>
  <c r="H25" s="1"/>
  <c r="G16"/>
  <c r="F16"/>
  <c r="E16"/>
  <c r="D16"/>
  <c r="D25" s="1"/>
  <c r="C16"/>
  <c r="M16" s="1"/>
  <c r="M15"/>
  <c r="I15"/>
  <c r="M14"/>
  <c r="I14"/>
  <c r="I13" s="1"/>
  <c r="I25" s="1"/>
  <c r="L13"/>
  <c r="K13"/>
  <c r="K25" s="1"/>
  <c r="J13"/>
  <c r="H13"/>
  <c r="G13"/>
  <c r="G25" s="1"/>
  <c r="F13"/>
  <c r="E13"/>
  <c r="D13"/>
  <c r="C13"/>
  <c r="C25" s="1"/>
  <c r="M25" l="1"/>
  <c r="M19"/>
  <c r="M13"/>
  <c r="G90" i="6" l="1"/>
  <c r="F90"/>
  <c r="G86"/>
  <c r="G84" s="1"/>
  <c r="F86"/>
  <c r="F84"/>
  <c r="G75"/>
  <c r="G69" s="1"/>
  <c r="F75"/>
  <c r="F69"/>
  <c r="G65"/>
  <c r="F65"/>
  <c r="F64"/>
  <c r="G59"/>
  <c r="F59"/>
  <c r="F94" s="1"/>
  <c r="G49"/>
  <c r="F49"/>
  <c r="G42"/>
  <c r="F42"/>
  <c r="F41" s="1"/>
  <c r="G41"/>
  <c r="G27"/>
  <c r="F27"/>
  <c r="G21"/>
  <c r="G20" s="1"/>
  <c r="G58" s="1"/>
  <c r="F21"/>
  <c r="F20"/>
  <c r="F58" s="1"/>
  <c r="G64" l="1"/>
  <c r="G94" s="1"/>
  <c r="I28" i="4"/>
  <c r="H28"/>
  <c r="H47"/>
  <c r="I47"/>
  <c r="H31"/>
  <c r="H22"/>
  <c r="H21" s="1"/>
  <c r="I22"/>
  <c r="I31"/>
  <c r="H46" l="1"/>
  <c r="H54" s="1"/>
  <c r="H56" s="1"/>
  <c r="I21"/>
  <c r="I46" s="1"/>
  <c r="I54" s="1"/>
  <c r="I56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3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<sst xmlns="http://schemas.openxmlformats.org/spreadsheetml/2006/main" count="528" uniqueCount="416">
  <si>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</si>
  <si>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</si>
  <si>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</si>
  <si>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</si>
  <si>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</si>
  <si>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</si>
  <si>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</si>
  <si>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</si>
  <si>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</si>
  <si>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</si>
  <si>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</si>
  <si>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</si>
  <si>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</si>
  <si>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</si>
  <si>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</si>
  <si>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</si>
  <si>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</si>
  <si>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</si>
  <si>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</si>
  <si>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</si>
  <si>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</si>
  <si>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</si>
  <si>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</si>
  <si>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</si>
  <si>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</si>
  <si>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</si>
  <si>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</si>
  <si>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</si>
  <si>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</si>
  <si>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</si>
  <si>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</si>
  <si>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</si>
  <si>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</si>
  <si>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</si>
  <si>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</si>
  <si>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</si>
  <si>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</si>
  <si>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</si>
  <si>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</si>
  <si>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</si>
  <si>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</si>
  <si>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</si>
  <si>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</si>
  <si>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</si>
  <si>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</si>
  <si>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</si>
  <si>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</si>
  <si>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</si>
  <si>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</si>
  <si>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</si>
  <si>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</si>
  <si>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</si>
  <si>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</si>
  <si>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</si>
  <si>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</si>
  <si>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</si>
  <si>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</si>
  <si>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</si>
  <si>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</si>
  <si>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</si>
  <si>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</si>
  <si>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</si>
  <si>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</si>
  <si>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</si>
  <si>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</si>
  <si>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</si>
  <si>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</si>
  <si>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</si>
  <si>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</si>
  <si>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</si>
  <si>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</si>
  <si>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</si>
  <si>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</si>
  <si>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</si>
  <si>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</si>
  <si>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</si>
  <si>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</si>
  <si>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</si>
  <si>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</si>
  <si>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</si>
  <si>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</si>
  <si>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</si>
  <si>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</si>
  <si>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</si>
  <si>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</si>
  <si>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</si>
  <si>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</si>
  <si>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</si>
  <si>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</si>
  <si>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</si>
  <si>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</si>
  <si>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</si>
  <si>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</si>
  <si>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</si>
  <si>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</si>
  <si>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</si>
  <si>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</si>
  <si>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</si>
  <si>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</si>
  <si>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</si>
  <si>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</si>
  <si>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</si>
  <si>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</si>
  <si>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</si>
  <si>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</si>
  <si>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</si>
  <si>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</si>
  <si>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</si>
  <si>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</si>
  <si>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</si>
  <si>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</si>
  <si>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</si>
  <si>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</si>
  <si>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</si>
  <si>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</si>
  <si>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</si>
  <si>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</si>
  <si>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</si>
  <si>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</si>
  <si>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</si>
  <si>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</si>
  <si>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</si>
  <si>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</si>
  <si>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</si>
  <si>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</si>
  <si>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</si>
  <si>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</si>
  <si>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</si>
  <si>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</si>
  <si>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</si>
  <si>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Panevėžio lopšelis-darželis "Dobilas"</t>
  </si>
  <si>
    <t>PAGAL  2018.06.30 D. DUOMENIS</t>
  </si>
  <si>
    <t xml:space="preserve">2018.08.07 Nr.  351   </t>
  </si>
  <si>
    <t>Direktoriaus pavaduotoja ugdymui, vaduojanti direktorių</t>
  </si>
  <si>
    <t>Vida Smulkytė</t>
  </si>
  <si>
    <t>Vyr.buhalterė</t>
  </si>
  <si>
    <t>Neringa Dundulienė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</si>
  <si>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</si>
  <si>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</si>
  <si>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</si>
  <si>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_________________________________________________________________________________________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</si>
  <si>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</si>
  <si>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</si>
  <si>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>2018.08.07 Nr.     350</t>
  </si>
  <si>
    <t>Pateikimo valiuta ir tikslumas: eurais arba tūkstančiais eurų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</si>
  <si>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</si>
  <si>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</si>
  <si>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</si>
  <si>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</si>
  <si>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</si>
  <si>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</si>
  <si>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</si>
  <si>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Debetas-kreditas sąskaitos 111 pabaigos datai</t>
  </si>
  <si>
    <t>I.2</t>
  </si>
  <si>
    <t>Programinė įranga ir jos licencijos</t>
  </si>
  <si>
    <t>3.1.1.</t>
  </si>
  <si>
    <t>Debetas-kreditas sąskaitos 112 pabaigos datai</t>
  </si>
  <si>
    <t>I.3</t>
  </si>
  <si>
    <t>Kitas nematerialusis turtas</t>
  </si>
  <si>
    <t>Debetas-kreditas sąskaitų 113+114+115 pabaigos datai</t>
  </si>
  <si>
    <t>I.4</t>
  </si>
  <si>
    <t>Nebaigti projektai ir išankstiniai mokėjimai</t>
  </si>
  <si>
    <t>Debetas-kreditas sąskaitų 116+117 pabaigos datai</t>
  </si>
  <si>
    <t>I.5</t>
  </si>
  <si>
    <t>Prestižas</t>
  </si>
  <si>
    <t>Debetas-kreditas sąskaitos 118 pabaigos datai</t>
  </si>
  <si>
    <t>Ilgalaikis materialusis turtas</t>
  </si>
  <si>
    <t>3.1.2.</t>
  </si>
  <si>
    <t>II.1</t>
  </si>
  <si>
    <t>Žemė</t>
  </si>
  <si>
    <t>Debetas-kreditas sąskaitos 1201 pabaigos datai</t>
  </si>
  <si>
    <t>II.2</t>
  </si>
  <si>
    <t>Pastatai</t>
  </si>
  <si>
    <t>Debetas-kreditas sąskaitos 1202 pabaigos datai</t>
  </si>
  <si>
    <t>II.3</t>
  </si>
  <si>
    <t>Infrastruktūros ir kiti statiniai</t>
  </si>
  <si>
    <t>Debetas-kreditas sąskaitos 1203 pabaigos datai</t>
  </si>
  <si>
    <t>II.4</t>
  </si>
  <si>
    <t>Nekilnojamosios kultūros vertybės</t>
  </si>
  <si>
    <t>Debetas-kreditas sąskaitos1204 pabaigos datai</t>
  </si>
  <si>
    <t>II.5</t>
  </si>
  <si>
    <t>Mašinos ir įrenginiai</t>
  </si>
  <si>
    <t>Debetas-kreditas sąskaitos1205 pabaigos datai</t>
  </si>
  <si>
    <t>II.6</t>
  </si>
  <si>
    <t>Transporto priemonės</t>
  </si>
  <si>
    <t>Debetas-kreditas sąskaitos1206 pabaigos datai</t>
  </si>
  <si>
    <t>II.7</t>
  </si>
  <si>
    <t>Kilnojamosios kultūros vertybės</t>
  </si>
  <si>
    <t>Debetas-kreditas sąskaitos1207 pabaigos datai</t>
  </si>
  <si>
    <t>II.8</t>
  </si>
  <si>
    <t>Baldai ir biuro įranga</t>
  </si>
  <si>
    <t>Debetas-kreditas sąskaitos1208 pabaigos datai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</si>
  <si>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</si>
  <si>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</si>
  <si>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Debetas-kreditas sąskaitos1209 pabaigos datai</t>
  </si>
  <si>
    <t>II.10</t>
  </si>
  <si>
    <t>Nebaigta statyba ir išankstiniai mokėjimai</t>
  </si>
  <si>
    <t>Debetas-kreditas sąskaitos1210 pabaigos datai</t>
  </si>
  <si>
    <t>Ilgalaikis finansinis turtas</t>
  </si>
  <si>
    <t>Debetas-kreditas sąskaitų 161+162+163+164+165+166 pabaigos datai</t>
  </si>
  <si>
    <t>Mineraliniai ištekliai ir kitas ilgalaikis turtas</t>
  </si>
  <si>
    <t>Debetas-kreditas sąskaitos17 pabaigos datai</t>
  </si>
  <si>
    <t>BIOLOGINIS TURTAS</t>
  </si>
  <si>
    <t>Debetas-kreditas sąskaitos19 pabaigos datai</t>
  </si>
  <si>
    <t>TRUMPALAIKIS TURTAS</t>
  </si>
  <si>
    <t>Atsargos</t>
  </si>
  <si>
    <t>Strateginės ir neliečiamosios atsargos</t>
  </si>
  <si>
    <t>Debetas-kreditas sąskaitos200 pabaigos datai</t>
  </si>
  <si>
    <t>Medžiagos, žaliavos ir ūkinis inventorius</t>
  </si>
  <si>
    <t>3.2.</t>
  </si>
  <si>
    <t>Debetas-kreditas sąskaitos201+202 pabaigos datai</t>
  </si>
  <si>
    <t>Nebaigta gaminti produkcija ir nebaigtos vykdyti sutartys</t>
  </si>
  <si>
    <t>Debetas-kreditas sąskaitos203+204 pabaigos datai</t>
  </si>
  <si>
    <t>Pagaminta produkcija, atsargos, skirtos parduoti (perduoti)</t>
  </si>
  <si>
    <t>Debetas-kreditas sąskaitų 205+206 pabaigos datai</t>
  </si>
  <si>
    <t>Ilgalaikis materialusis ir biologinis turtas, skirtas parduoti</t>
  </si>
  <si>
    <t>Debetas-kreditas sąskaitos207 pabaigos datai</t>
  </si>
  <si>
    <t>Išankstiniai apmokėjimai</t>
  </si>
  <si>
    <t>3.3.</t>
  </si>
  <si>
    <t>Debetas-kreditas sąskaitų 211+212 pabaigos datai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</si>
  <si>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</si>
  <si>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3.4.</t>
  </si>
  <si>
    <t>III.1</t>
  </si>
  <si>
    <t>Gautinos trumpalaikės finansinės sumos</t>
  </si>
  <si>
    <t>Debetas-kreditas sąskaitos 221 pabaigos datai</t>
  </si>
  <si>
    <t>III.2</t>
  </si>
  <si>
    <t>Gautini mokesčiai ir socialinės įmokos</t>
  </si>
  <si>
    <t>Debetas-kreditas sąskaitos 223+224 pabaigos datai</t>
  </si>
  <si>
    <t>III.3</t>
  </si>
  <si>
    <t>Gautinos finansavimo sumos</t>
  </si>
  <si>
    <t>Debetas-kreditas sąskaitos222 pabaigos datai</t>
  </si>
  <si>
    <t>III.4</t>
  </si>
  <si>
    <t>Gautinos sumos už turto naudojimą, parduotas prekes, turtą, paslaugas</t>
  </si>
  <si>
    <t>3.4.1.</t>
  </si>
  <si>
    <t>Debetas-kreditas sąskaitų 225+226 pabaigos datai</t>
  </si>
  <si>
    <t>III.5</t>
  </si>
  <si>
    <t>Sukauptos gautinos sumos</t>
  </si>
  <si>
    <t>3.4.2.</t>
  </si>
  <si>
    <t>Debetas-kreditas sąskaitos228 pabaigos datai</t>
  </si>
  <si>
    <t>III.6</t>
  </si>
  <si>
    <t>Kitos gautinos sumos</t>
  </si>
  <si>
    <t>Debetas-kreditas sąskaitos 227+229 pabaigos datai</t>
  </si>
  <si>
    <t>Trumpalaikės investicijos</t>
  </si>
  <si>
    <t>Debetas-kreditas sąskaitos23 pabaigos datai</t>
  </si>
  <si>
    <t>Pinigai ir pinigų ekvivalentai</t>
  </si>
  <si>
    <t>3.5.</t>
  </si>
  <si>
    <t>Debetas-kreditas sąskaitos24 pabaigos datai</t>
  </si>
  <si>
    <t>IŠ VISO TURTO:</t>
  </si>
  <si>
    <t>FINANSAVIMO SUMOS</t>
  </si>
  <si>
    <t>3.6.</t>
  </si>
  <si>
    <t>Debetas-kreditas sąskaitų 414+424 pabaigos datai</t>
  </si>
  <si>
    <t>Iš savivaldybės biudžeto</t>
  </si>
  <si>
    <t>Debetas-kreditas sąskaitos 415+425 pabaigos datai</t>
  </si>
  <si>
    <t>Iš Europos Sąjungos, užsienio valstybių ir tarptautinių organizacijų</t>
  </si>
  <si>
    <t>Debetas-kreditas sąskaitų 411+412+413+421+422+423 pabaigos datai</t>
  </si>
  <si>
    <t xml:space="preserve">IV. </t>
  </si>
  <si>
    <t>Iš kitų šaltinių</t>
  </si>
  <si>
    <t>Debetas-kreditas sąskaitų 416+426 pabaigos datai</t>
  </si>
  <si>
    <t>ĮSIPAREIGOJIMAI</t>
  </si>
  <si>
    <t>3.7.</t>
  </si>
  <si>
    <t>Ilgalaikiai įsipareigojimai</t>
  </si>
  <si>
    <t>Ilgalaikiai finansiniai įsipareigojimai</t>
  </si>
  <si>
    <t>Debetas-kreditas sąskaitų 521+522+523+524 pabaigos datai</t>
  </si>
  <si>
    <t>Ilgalaikiai atidėjiniai</t>
  </si>
  <si>
    <t>Debetas-kreditas sąskaitų 51 pabaigos datai</t>
  </si>
  <si>
    <t xml:space="preserve">I.3 </t>
  </si>
  <si>
    <t>Kiti ilgalaikiai įsipareigojimai</t>
  </si>
  <si>
    <t>Debetas-kreditas sąskaitų 525+526+527 pabaigos datai</t>
  </si>
  <si>
    <t>Trumpalaikiai įsipareigojimai</t>
  </si>
  <si>
    <t>Ilgalaikių atidėjinių einamųjų metų dalis ir trumpalaikiai atidėjiniai</t>
  </si>
  <si>
    <t>Debetas-kreditas sąskaitos61 pabaigos datai</t>
  </si>
  <si>
    <t>Ilgalaikių įsipareigojimų einamųjų metų dalis</t>
  </si>
  <si>
    <t>Debetas-kreditas sąskaitos62 pabaigos datai</t>
  </si>
  <si>
    <t>Trumpalaikiai finansiniai įsipareigojimai</t>
  </si>
  <si>
    <t>Debetas-kreditas sąskaitos63 pabaigos datai</t>
  </si>
  <si>
    <t>Mokėtinos subsidijos, dotacijos ir finansavimo sumos</t>
  </si>
  <si>
    <t>Debetas-kreditas sąskaitos64 pabaigos datai</t>
  </si>
  <si>
    <t>Mokėtinos sumos į Europos Sąjungos biudžetą</t>
  </si>
  <si>
    <t>Debetas-kreditas sąskaitos65 pabaigos datai</t>
  </si>
  <si>
    <t>Mokėtinos sumos į biudžetus ir fondus</t>
  </si>
  <si>
    <t>II.6.1</t>
  </si>
  <si>
    <t>Grąžintinos finansavimo sumos</t>
  </si>
  <si>
    <t>Debetas-kreditas sąskaitos686 pabaigos datai</t>
  </si>
  <si>
    <t>II.6.2</t>
  </si>
  <si>
    <t>Kitos mokėtinos sumos biudžetui</t>
  </si>
  <si>
    <t>Debetas-kreditas sąskaitų 681+682+683 pabaigos datai</t>
  </si>
  <si>
    <t>Mokėtinos socialinės išmokos</t>
  </si>
  <si>
    <t>Debetas-kreditas sąskaitos66 pabaigos datai</t>
  </si>
  <si>
    <t>Grąžintini mokesčiai, įmokos ir jų permokos</t>
  </si>
  <si>
    <t>Debetas-kreditas sąskaitos67 pabaigos datai</t>
  </si>
  <si>
    <t>Tiekėjams mokėtinos sumos</t>
  </si>
  <si>
    <t>3.7.1.</t>
  </si>
  <si>
    <t>Debetas-kreditas sąskaitos691 pabaigos datai</t>
  </si>
  <si>
    <t>Su darbo santykiais susiję įsipareigojimai</t>
  </si>
  <si>
    <t>3.7.2.</t>
  </si>
  <si>
    <t>Debetas-kreditas sąskaitos 692+693 pabaigos datai</t>
  </si>
  <si>
    <t>II.11</t>
  </si>
  <si>
    <t>Sukauptos mokėtinos sumos</t>
  </si>
  <si>
    <t>3.7.3.</t>
  </si>
  <si>
    <t>Debetas-kreditas sąskaitos 695 pabaigos datai</t>
  </si>
  <si>
    <t>II.12</t>
  </si>
  <si>
    <t>Kiti trumpalaikiai įsipareigojimai</t>
  </si>
  <si>
    <t>3.7.4.</t>
  </si>
  <si>
    <t>Debetas-kreditas sąskaitų 684+694+685 pabaigos datai</t>
  </si>
  <si>
    <t>GRYNASIS TURTAS</t>
  </si>
  <si>
    <t>Dalininkų kapitalas</t>
  </si>
  <si>
    <t>Debetas-kreditas sąskaitos33 pabaigos datai</t>
  </si>
  <si>
    <t>Rezervai</t>
  </si>
  <si>
    <t>Tikrosios vertės rezervas</t>
  </si>
  <si>
    <t>Debetas-kreditas sąskaitos321 pabaigos datai</t>
  </si>
  <si>
    <t>Kiti rezervai</t>
  </si>
  <si>
    <t>Debetas-kreditas sąskaitos322 pabaigos datai</t>
  </si>
  <si>
    <t>Nuosavybės metodo įtaka</t>
  </si>
  <si>
    <t>Sukauptas perviršis ar deficitas</t>
  </si>
  <si>
    <t>3.8.</t>
  </si>
  <si>
    <t>IV.1</t>
  </si>
  <si>
    <t>Einamųjų metų perviršis ar deficitas</t>
  </si>
  <si>
    <t>3.8.1.</t>
  </si>
  <si>
    <t>Debetas-kreditas sąskaitų 3100001+7-8 pabaigos datai</t>
  </si>
  <si>
    <t>IV.2</t>
  </si>
  <si>
    <t>Ankstesnių metų perviršis ar deficitas</t>
  </si>
  <si>
    <t>3.8.2.</t>
  </si>
  <si>
    <t>Debetas-kreditas sąskaitų 3100001+3100002 pabaigos datai</t>
  </si>
  <si>
    <t>MAŽUMOS DALIS</t>
  </si>
  <si>
    <t>IŠ VISO FINANSAVIMO SUMŲ, ĮSIPAREIGOJIMŲ, GRYNOJO TURTO IR MAŽUMOS DALIES:</t>
  </si>
  <si>
    <t>(viešojo sektoriaus subjekto vadovas arba jo įgaliotas administracijos vadovas)</t>
  </si>
  <si>
    <t xml:space="preserve">        (vyriausiasis buhalteris (buhalteris)                    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</si>
  <si>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</si>
  <si>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</si>
  <si>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</si>
  <si>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</si>
  <si>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</si>
  <si>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</si>
  <si>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</si>
  <si>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</si>
  <si>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</si>
  <si>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</si>
  <si>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</si>
  <si>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</si>
  <si>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</si>
  <si>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</si>
  <si>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</si>
  <si>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</si>
  <si>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</si>
  <si>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</si>
  <si>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Finansavimo sumų pergrupavimas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</si>
  <si>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</si>
  <si>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</si>
  <si>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</si>
  <si>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</si>
  <si>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</si>
  <si>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sąskaitų 4141+4241 likutis pradžiai</t>
  </si>
  <si>
    <t>apyvarta saskaitų 4241101+4241201+4241301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</si>
  <si>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</si>
  <si>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</si>
  <si>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</si>
  <si>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>apyvarta sąskaitų 4141</t>
  </si>
  <si>
    <t>1.2.</t>
  </si>
  <si>
    <t>kitoms išlaidoms kompensuoti</t>
  </si>
  <si>
    <t>sąskaitų 4142+4242 likutis pradžiai</t>
  </si>
  <si>
    <t>apyvarta saskaitos 4242001</t>
  </si>
  <si>
    <t xml:space="preserve"> apyvarta saskaitos 4242003</t>
  </si>
  <si>
    <t xml:space="preserve"> apyvarta saskaitos 4242002</t>
  </si>
  <si>
    <t xml:space="preserve"> apyvarta saskaitų 4242004</t>
  </si>
  <si>
    <t>apyvarta sąskaitų 4142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</si>
  <si>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</si>
  <si>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</si>
  <si>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</si>
  <si>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t>sąskaitų 4151+4251 likutis pradžiai</t>
  </si>
  <si>
    <t>apyvarta saskaitų 4251101+4251201+4251301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</si>
  <si>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</si>
  <si>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</si>
  <si>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</si>
  <si>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>apyvarta sąskaitų 4151</t>
  </si>
  <si>
    <r>
      <t>2.</t>
    </r>
    <r>
      <rPr>
        <sz val="11"/>
        <rFont val="Times New Roman"/>
        <family val="1"/>
        <charset val="186"/>
      </rPr>
      <t>2.</t>
    </r>
  </si>
  <si>
    <t>sąskaitų 4152+4252 likutis pradžiai</t>
  </si>
  <si>
    <t>apyvarta saskaitų 4252001</t>
  </si>
  <si>
    <t xml:space="preserve"> apyvarta saskaitos 4252003</t>
  </si>
  <si>
    <t xml:space="preserve"> apyvarta saskaitų 4252002</t>
  </si>
  <si>
    <t xml:space="preserve"> apyvarta saskaitų 4252004</t>
  </si>
  <si>
    <t>apyvarta sąskaitų 4152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</si>
  <si>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</si>
  <si>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</si>
  <si>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</si>
  <si>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sąskaitų 4111+4121+4131+4211+4221+4231 likutis pradžiai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</si>
  <si>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</si>
  <si>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</si>
  <si>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</si>
  <si>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</si>
  <si>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4111+4121+4131</t>
  </si>
  <si>
    <r>
      <t>3.</t>
    </r>
    <r>
      <rPr>
        <sz val="11"/>
        <rFont val="Times New Roman"/>
        <family val="1"/>
        <charset val="186"/>
      </rPr>
      <t>2.</t>
    </r>
  </si>
  <si>
    <t>sąskaitų 4112+4122+4132+4212+4222+4232 likutis pradžiai</t>
  </si>
  <si>
    <t>apyvarta saskaitų 4212001+4222001+4232001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</si>
  <si>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</si>
  <si>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</si>
  <si>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</si>
  <si>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>apyvarta sąskaitų 4112+4122+4132</t>
  </si>
  <si>
    <t>4.</t>
  </si>
  <si>
    <t>Iš kitų šaltinių:</t>
  </si>
  <si>
    <t>4.1.</t>
  </si>
  <si>
    <t>sąskaitų 4161+4261 likutis pradžiai</t>
  </si>
  <si>
    <t>apyvarta saskaitų 4261101+4261201+4261301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</si>
  <si>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</si>
  <si>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</si>
  <si>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</si>
  <si>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>apyvarta sąskaitų 4161</t>
  </si>
  <si>
    <t>4.2.</t>
  </si>
  <si>
    <t>sąskaitų 4162+4262 likutis pradžiai</t>
  </si>
  <si>
    <t>apyvarta saskaitos 4262001</t>
  </si>
  <si>
    <t xml:space="preserve"> apyvarta saskaitų 4262003</t>
  </si>
  <si>
    <t xml:space="preserve"> apyvarta saskaitos 4262002</t>
  </si>
  <si>
    <t xml:space="preserve"> apyvarta saskaitos 4262004</t>
  </si>
  <si>
    <t>apyvarta sąskaitų 4162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</si>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</sst>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sz val="10"/>
      <name val="Arial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b/>
      <sz val="10"/>
      <name val="Arial"/>
      <charset val="186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23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0" fontId="13" fillId="2" borderId="0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vertical="center" wrapText="1"/>
    </xf>
    <xf numFmtId="0" fontId="13" fillId="2" borderId="0" xfId="1" applyFont="1" applyFill="1" applyAlignment="1">
      <alignment horizontal="center" vertical="center" wrapText="1"/>
    </xf>
    <xf numFmtId="0" fontId="24" fillId="2" borderId="0" xfId="1" applyFont="1" applyFill="1" applyAlignment="1">
      <alignment horizontal="center" vertical="center" wrapText="1"/>
    </xf>
    <xf numFmtId="0" fontId="24" fillId="2" borderId="0" xfId="1" applyFont="1" applyFill="1" applyAlignment="1">
      <alignment vertical="center" wrapText="1"/>
    </xf>
    <xf numFmtId="0" fontId="6" fillId="2" borderId="0" xfId="1" applyFont="1" applyFill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49" fontId="13" fillId="2" borderId="4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/>
    </xf>
    <xf numFmtId="0" fontId="13" fillId="2" borderId="4" xfId="1" applyFont="1" applyFill="1" applyBorder="1" applyAlignment="1">
      <alignment horizontal="left" vertical="center"/>
    </xf>
    <xf numFmtId="0" fontId="13" fillId="2" borderId="4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 wrapText="1"/>
    </xf>
    <xf numFmtId="2" fontId="13" fillId="2" borderId="1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/>
    </xf>
    <xf numFmtId="0" fontId="28" fillId="2" borderId="7" xfId="1" applyFont="1" applyFill="1" applyBorder="1" applyAlignment="1">
      <alignment horizontal="left" vertical="center"/>
    </xf>
    <xf numFmtId="0" fontId="28" fillId="2" borderId="7" xfId="1" applyFont="1" applyFill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/>
    </xf>
    <xf numFmtId="0" fontId="6" fillId="2" borderId="4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 wrapText="1"/>
    </xf>
    <xf numFmtId="16" fontId="6" fillId="2" borderId="5" xfId="1" applyNumberFormat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 wrapText="1"/>
    </xf>
    <xf numFmtId="16" fontId="6" fillId="2" borderId="1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 wrapText="1"/>
    </xf>
    <xf numFmtId="16" fontId="6" fillId="2" borderId="1" xfId="1" quotePrefix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/>
    </xf>
    <xf numFmtId="0" fontId="13" fillId="0" borderId="4" xfId="1" applyFont="1" applyFill="1" applyBorder="1" applyAlignment="1">
      <alignment horizontal="left" vertical="center"/>
    </xf>
    <xf numFmtId="0" fontId="13" fillId="0" borderId="4" xfId="1" applyFont="1" applyFill="1" applyBorder="1" applyAlignment="1">
      <alignment horizontal="left" vertical="center" wrapText="1"/>
    </xf>
    <xf numFmtId="2" fontId="13" fillId="2" borderId="1" xfId="1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/>
    </xf>
    <xf numFmtId="16" fontId="6" fillId="0" borderId="1" xfId="1" applyNumberFormat="1" applyFont="1" applyFill="1" applyBorder="1" applyAlignment="1">
      <alignment horizontal="center" vertical="center"/>
    </xf>
    <xf numFmtId="0" fontId="6" fillId="2" borderId="1" xfId="1" quotePrefix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 wrapText="1"/>
    </xf>
    <xf numFmtId="0" fontId="28" fillId="2" borderId="4" xfId="1" applyFont="1" applyFill="1" applyBorder="1" applyAlignment="1">
      <alignment horizontal="left" vertical="center"/>
    </xf>
    <xf numFmtId="0" fontId="28" fillId="2" borderId="5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left" vertical="center"/>
    </xf>
    <xf numFmtId="0" fontId="6" fillId="2" borderId="6" xfId="1" quotePrefix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 wrapText="1"/>
    </xf>
    <xf numFmtId="0" fontId="28" fillId="0" borderId="4" xfId="1" applyFont="1" applyFill="1" applyBorder="1" applyAlignment="1">
      <alignment horizontal="left" vertical="center"/>
    </xf>
    <xf numFmtId="0" fontId="28" fillId="0" borderId="5" xfId="1" applyFont="1" applyFill="1" applyBorder="1" applyAlignment="1">
      <alignment horizontal="left" vertical="center" wrapText="1"/>
    </xf>
    <xf numFmtId="0" fontId="13" fillId="2" borderId="8" xfId="1" applyFont="1" applyFill="1" applyBorder="1" applyAlignment="1">
      <alignment horizontal="left" vertical="center"/>
    </xf>
    <xf numFmtId="0" fontId="13" fillId="2" borderId="11" xfId="1" applyFont="1" applyFill="1" applyBorder="1" applyAlignment="1">
      <alignment horizontal="left" vertical="center"/>
    </xf>
    <xf numFmtId="0" fontId="13" fillId="2" borderId="11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13" fillId="2" borderId="5" xfId="1" applyFont="1" applyFill="1" applyBorder="1" applyAlignment="1">
      <alignment horizontal="left" vertical="center" wrapText="1"/>
    </xf>
    <xf numFmtId="2" fontId="6" fillId="2" borderId="1" xfId="1" applyNumberFormat="1" applyFont="1" applyFill="1" applyBorder="1" applyAlignment="1">
      <alignment horizontal="right" vertical="center"/>
    </xf>
    <xf numFmtId="2" fontId="6" fillId="2" borderId="1" xfId="1" applyNumberFormat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21" fillId="2" borderId="3" xfId="1" applyFill="1" applyBorder="1" applyAlignment="1">
      <alignment vertical="center" wrapText="1"/>
    </xf>
    <xf numFmtId="0" fontId="21" fillId="0" borderId="3" xfId="1" applyFill="1" applyBorder="1" applyAlignment="1">
      <alignment vertical="center" wrapText="1"/>
    </xf>
    <xf numFmtId="0" fontId="21" fillId="0" borderId="0" xfId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17" fillId="0" borderId="0" xfId="1" applyFont="1"/>
    <xf numFmtId="0" fontId="7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3" borderId="0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6" fillId="2" borderId="0" xfId="1" applyFont="1" applyFill="1" applyAlignment="1">
      <alignment horizontal="center" vertical="center" wrapText="1"/>
    </xf>
    <xf numFmtId="0" fontId="21" fillId="2" borderId="0" xfId="1" applyFill="1" applyAlignment="1">
      <alignment horizontal="center" vertical="center" wrapText="1"/>
    </xf>
    <xf numFmtId="0" fontId="21" fillId="2" borderId="0" xfId="1" applyFill="1" applyAlignment="1">
      <alignment vertical="center" wrapText="1"/>
    </xf>
    <xf numFmtId="0" fontId="22" fillId="2" borderId="0" xfId="1" applyFont="1" applyFill="1" applyBorder="1" applyAlignment="1">
      <alignment wrapText="1"/>
    </xf>
    <xf numFmtId="0" fontId="23" fillId="0" borderId="0" xfId="1" applyFont="1" applyAlignment="1"/>
    <xf numFmtId="0" fontId="22" fillId="2" borderId="0" xfId="1" applyFont="1" applyFill="1" applyBorder="1" applyAlignment="1">
      <alignment vertical="center" wrapText="1"/>
    </xf>
    <xf numFmtId="0" fontId="23" fillId="0" borderId="0" xfId="1" applyFont="1" applyAlignment="1">
      <alignment vertical="center"/>
    </xf>
    <xf numFmtId="0" fontId="13" fillId="2" borderId="0" xfId="1" applyFont="1" applyFill="1" applyAlignment="1">
      <alignment horizontal="center" vertical="center" wrapText="1"/>
    </xf>
    <xf numFmtId="0" fontId="24" fillId="2" borderId="0" xfId="1" applyFont="1" applyFill="1" applyAlignment="1">
      <alignment horizontal="center" vertical="center" wrapText="1"/>
    </xf>
    <xf numFmtId="0" fontId="21" fillId="0" borderId="0" xfId="1" applyAlignment="1">
      <alignment vertical="center"/>
    </xf>
    <xf numFmtId="0" fontId="6" fillId="2" borderId="3" xfId="1" applyFont="1" applyFill="1" applyBorder="1" applyAlignment="1">
      <alignment horizontal="center" vertical="center" wrapText="1"/>
    </xf>
    <xf numFmtId="0" fontId="21" fillId="2" borderId="3" xfId="1" applyFill="1" applyBorder="1" applyAlignment="1">
      <alignment horizontal="center" vertical="center" wrapText="1"/>
    </xf>
    <xf numFmtId="0" fontId="21" fillId="2" borderId="3" xfId="1" applyFill="1" applyBorder="1" applyAlignment="1">
      <alignment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21" fillId="0" borderId="5" xfId="1" applyFont="1" applyFill="1" applyBorder="1" applyAlignment="1">
      <alignment horizontal="left" vertical="center" wrapText="1"/>
    </xf>
    <xf numFmtId="0" fontId="21" fillId="0" borderId="6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center" vertical="center" wrapText="1"/>
    </xf>
    <xf numFmtId="0" fontId="21" fillId="0" borderId="0" xfId="1" applyFill="1" applyAlignment="1">
      <alignment horizontal="center" vertical="center" wrapText="1"/>
    </xf>
    <xf numFmtId="0" fontId="21" fillId="0" borderId="0" xfId="1" applyFill="1" applyAlignment="1">
      <alignment vertical="center" wrapText="1"/>
    </xf>
    <xf numFmtId="0" fontId="6" fillId="2" borderId="0" xfId="1" applyFont="1" applyFill="1" applyAlignment="1">
      <alignment vertical="center" wrapText="1"/>
    </xf>
    <xf numFmtId="0" fontId="24" fillId="2" borderId="0" xfId="1" applyFont="1" applyFill="1" applyAlignment="1">
      <alignment vertical="center" wrapText="1"/>
    </xf>
    <xf numFmtId="0" fontId="25" fillId="2" borderId="0" xfId="1" applyFont="1" applyFill="1" applyAlignment="1">
      <alignment horizontal="center" vertical="center" wrapText="1"/>
    </xf>
    <xf numFmtId="0" fontId="26" fillId="2" borderId="0" xfId="1" applyFont="1" applyFill="1" applyAlignment="1">
      <alignment horizontal="center" vertical="center" wrapText="1"/>
    </xf>
    <xf numFmtId="0" fontId="26" fillId="2" borderId="0" xfId="1" applyFont="1" applyFill="1" applyAlignment="1">
      <alignment vertical="center" wrapText="1"/>
    </xf>
    <xf numFmtId="0" fontId="21" fillId="2" borderId="0" xfId="1" applyFont="1" applyFill="1" applyAlignment="1">
      <alignment vertical="center" wrapText="1"/>
    </xf>
    <xf numFmtId="0" fontId="27" fillId="0" borderId="3" xfId="1" applyFont="1" applyFill="1" applyBorder="1" applyAlignment="1">
      <alignment horizontal="right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21" fillId="0" borderId="5" xfId="1" applyFont="1" applyBorder="1" applyAlignment="1">
      <alignment horizontal="left" vertical="center" wrapText="1"/>
    </xf>
    <xf numFmtId="0" fontId="21" fillId="0" borderId="6" xfId="1" applyFont="1" applyBorder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21" fillId="2" borderId="0" xfId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0" fontId="21" fillId="0" borderId="0" xfId="1" applyFill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</cellXfs>
  <cellStyles count="2">
    <cellStyle name="Paprastas" xfId="0" builtinId="0"/>
    <cellStyle name="Paprastas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opLeftCell="A49" zoomScaleNormal="100" zoomScaleSheetLayoutView="100" workbookViewId="0">
      <selection activeCell="I82" sqref="I82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166" t="s">
        <v>44</v>
      </c>
      <c r="B5" s="160"/>
      <c r="C5" s="160"/>
      <c r="D5" s="160"/>
      <c r="E5" s="160"/>
      <c r="F5" s="160"/>
      <c r="G5" s="160"/>
      <c r="H5" s="160"/>
      <c r="I5" s="160"/>
    </row>
    <row r="6" spans="1:9" ht="15.75">
      <c r="A6" s="167" t="s">
        <v>43</v>
      </c>
      <c r="B6" s="160"/>
      <c r="C6" s="160"/>
      <c r="D6" s="160"/>
      <c r="E6" s="160"/>
      <c r="F6" s="160"/>
      <c r="G6" s="160"/>
      <c r="H6" s="160"/>
      <c r="I6" s="160"/>
    </row>
    <row r="7" spans="1:9" ht="15.75">
      <c r="A7" s="168" t="s">
        <v>130</v>
      </c>
      <c r="B7" s="169"/>
      <c r="C7" s="169"/>
      <c r="D7" s="169"/>
      <c r="E7" s="169"/>
      <c r="F7" s="169"/>
      <c r="G7" s="169"/>
      <c r="H7" s="169"/>
      <c r="I7" s="169"/>
    </row>
    <row r="8" spans="1:9" ht="15">
      <c r="A8" s="155" t="s">
        <v>1</v>
      </c>
      <c r="B8" s="156"/>
      <c r="C8" s="156"/>
      <c r="D8" s="156"/>
      <c r="E8" s="156"/>
      <c r="F8" s="156"/>
      <c r="G8" s="156"/>
      <c r="H8" s="156"/>
      <c r="I8" s="156"/>
    </row>
    <row r="9" spans="1:9" ht="15">
      <c r="A9" s="155" t="s">
        <v>0</v>
      </c>
      <c r="B9" s="156"/>
      <c r="C9" s="156"/>
      <c r="D9" s="156"/>
      <c r="E9" s="156"/>
      <c r="F9" s="156"/>
      <c r="G9" s="156"/>
      <c r="H9" s="156"/>
      <c r="I9" s="156"/>
    </row>
    <row r="10" spans="1:9" ht="15">
      <c r="A10" s="155" t="s">
        <v>46</v>
      </c>
      <c r="B10" s="156"/>
      <c r="C10" s="156"/>
      <c r="D10" s="156"/>
      <c r="E10" s="156"/>
      <c r="F10" s="156"/>
      <c r="G10" s="156"/>
      <c r="H10" s="156"/>
      <c r="I10" s="156"/>
    </row>
    <row r="11" spans="1:9" ht="15">
      <c r="A11" s="155" t="s">
        <v>45</v>
      </c>
      <c r="B11" s="160"/>
      <c r="C11" s="160"/>
      <c r="D11" s="160"/>
      <c r="E11" s="160"/>
      <c r="F11" s="160"/>
      <c r="G11" s="160"/>
      <c r="H11" s="160"/>
      <c r="I11" s="160"/>
    </row>
    <row r="12" spans="1:9" ht="15">
      <c r="A12" s="157"/>
      <c r="B12" s="156"/>
      <c r="C12" s="156"/>
      <c r="D12" s="156"/>
      <c r="E12" s="156"/>
      <c r="F12" s="156"/>
      <c r="G12" s="156"/>
      <c r="H12" s="156"/>
      <c r="I12" s="156"/>
    </row>
    <row r="13" spans="1:9" ht="15">
      <c r="A13" s="158" t="s">
        <v>2</v>
      </c>
      <c r="B13" s="159"/>
      <c r="C13" s="159"/>
      <c r="D13" s="159"/>
      <c r="E13" s="159"/>
      <c r="F13" s="159"/>
      <c r="G13" s="159"/>
      <c r="H13" s="159"/>
      <c r="I13" s="159"/>
    </row>
    <row r="14" spans="1:9" ht="15">
      <c r="A14" s="155"/>
      <c r="B14" s="156"/>
      <c r="C14" s="156"/>
      <c r="D14" s="156"/>
      <c r="E14" s="156"/>
      <c r="F14" s="156"/>
      <c r="G14" s="156"/>
      <c r="H14" s="156"/>
      <c r="I14" s="156"/>
    </row>
    <row r="15" spans="1:9" ht="15">
      <c r="A15" s="158" t="s">
        <v>131</v>
      </c>
      <c r="B15" s="159"/>
      <c r="C15" s="159"/>
      <c r="D15" s="159"/>
      <c r="E15" s="159"/>
      <c r="F15" s="159"/>
      <c r="G15" s="159"/>
      <c r="H15" s="159"/>
      <c r="I15" s="159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165" t="s">
        <v>132</v>
      </c>
      <c r="B17" s="156"/>
      <c r="C17" s="156"/>
      <c r="D17" s="156"/>
      <c r="E17" s="156"/>
      <c r="F17" s="156"/>
      <c r="G17" s="156"/>
      <c r="H17" s="156"/>
      <c r="I17" s="156"/>
    </row>
    <row r="18" spans="1:11" ht="15">
      <c r="A18" s="155" t="s">
        <v>3</v>
      </c>
      <c r="B18" s="156"/>
      <c r="C18" s="156"/>
      <c r="D18" s="156"/>
      <c r="E18" s="156"/>
      <c r="F18" s="156"/>
      <c r="G18" s="156"/>
      <c r="H18" s="156"/>
      <c r="I18" s="156"/>
    </row>
    <row r="19" spans="1:11" s="11" customFormat="1" ht="15">
      <c r="A19" s="170" t="s">
        <v>129</v>
      </c>
      <c r="B19" s="156"/>
      <c r="C19" s="156"/>
      <c r="D19" s="156"/>
      <c r="E19" s="156"/>
      <c r="F19" s="156"/>
      <c r="G19" s="156"/>
      <c r="H19" s="156"/>
      <c r="I19" s="156"/>
    </row>
    <row r="20" spans="1:11" s="12" customFormat="1" ht="50.1" customHeight="1">
      <c r="A20" s="161" t="s">
        <v>4</v>
      </c>
      <c r="B20" s="161"/>
      <c r="C20" s="161" t="s">
        <v>5</v>
      </c>
      <c r="D20" s="162"/>
      <c r="E20" s="162"/>
      <c r="F20" s="162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163" t="s">
        <v>9</v>
      </c>
      <c r="D21" s="164"/>
      <c r="E21" s="164"/>
      <c r="F21" s="164"/>
      <c r="G21" s="18"/>
      <c r="H21" s="22">
        <f>SUM(H22,H27,H28)</f>
        <v>290788.07000000007</v>
      </c>
      <c r="I21" s="22">
        <f>SUM(I22,I27,I28)</f>
        <v>276790.82</v>
      </c>
      <c r="K21" s="22"/>
    </row>
    <row r="22" spans="1:11" ht="15.75">
      <c r="A22" s="2" t="s">
        <v>10</v>
      </c>
      <c r="B22" s="14" t="s">
        <v>11</v>
      </c>
      <c r="C22" s="154" t="s">
        <v>11</v>
      </c>
      <c r="D22" s="154"/>
      <c r="E22" s="154"/>
      <c r="F22" s="154"/>
      <c r="G22" s="19"/>
      <c r="H22" s="23">
        <f>SUM(H23:H26)</f>
        <v>262181.30000000005</v>
      </c>
      <c r="I22" s="23">
        <f>SUM(I23:I26)</f>
        <v>248059.74</v>
      </c>
      <c r="K22" s="23"/>
    </row>
    <row r="23" spans="1:11" ht="15.75">
      <c r="A23" s="2" t="s">
        <v>47</v>
      </c>
      <c r="B23" s="14" t="s">
        <v>48</v>
      </c>
      <c r="C23" s="154" t="s">
        <v>48</v>
      </c>
      <c r="D23" s="154"/>
      <c r="E23" s="154"/>
      <c r="F23" s="154"/>
      <c r="G23" s="19"/>
      <c r="H23" s="28">
        <v>73682.75</v>
      </c>
      <c r="I23" s="28">
        <v>71911.679999999993</v>
      </c>
      <c r="K23" s="29" t="s">
        <v>99</v>
      </c>
    </row>
    <row r="24" spans="1:11" ht="15.75">
      <c r="A24" s="2" t="s">
        <v>49</v>
      </c>
      <c r="B24" s="4" t="s">
        <v>50</v>
      </c>
      <c r="C24" s="152" t="s">
        <v>50</v>
      </c>
      <c r="D24" s="152"/>
      <c r="E24" s="152"/>
      <c r="F24" s="152"/>
      <c r="G24" s="19"/>
      <c r="H24" s="28">
        <v>185071.24000000002</v>
      </c>
      <c r="I24" s="28">
        <v>172503.12</v>
      </c>
      <c r="K24" s="29" t="s">
        <v>100</v>
      </c>
    </row>
    <row r="25" spans="1:11" ht="15.75">
      <c r="A25" s="2" t="s">
        <v>51</v>
      </c>
      <c r="B25" s="14" t="s">
        <v>52</v>
      </c>
      <c r="C25" s="152" t="s">
        <v>52</v>
      </c>
      <c r="D25" s="152"/>
      <c r="E25" s="152"/>
      <c r="F25" s="152"/>
      <c r="G25" s="19"/>
      <c r="H25" s="28"/>
      <c r="I25" s="28"/>
      <c r="K25" s="29" t="s">
        <v>101</v>
      </c>
    </row>
    <row r="26" spans="1:11" ht="15.75">
      <c r="A26" s="2" t="s">
        <v>53</v>
      </c>
      <c r="B26" s="4" t="s">
        <v>54</v>
      </c>
      <c r="C26" s="152" t="s">
        <v>54</v>
      </c>
      <c r="D26" s="152"/>
      <c r="E26" s="152"/>
      <c r="F26" s="152"/>
      <c r="G26" s="19"/>
      <c r="H26" s="28">
        <v>3427.31</v>
      </c>
      <c r="I26" s="28">
        <v>3644.94</v>
      </c>
      <c r="K26" s="29" t="s">
        <v>102</v>
      </c>
    </row>
    <row r="27" spans="1:11" ht="15.75">
      <c r="A27" s="2" t="s">
        <v>12</v>
      </c>
      <c r="B27" s="14" t="s">
        <v>13</v>
      </c>
      <c r="C27" s="152" t="s">
        <v>13</v>
      </c>
      <c r="D27" s="152"/>
      <c r="E27" s="152"/>
      <c r="F27" s="152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152" t="s">
        <v>15</v>
      </c>
      <c r="D28" s="152"/>
      <c r="E28" s="152"/>
      <c r="F28" s="152"/>
      <c r="G28" s="19"/>
      <c r="H28" s="23">
        <f>SUM(H29)+SUM(H30)</f>
        <v>28606.77</v>
      </c>
      <c r="I28" s="23">
        <f>SUM(I29)+SUM(I30)</f>
        <v>28731.08</v>
      </c>
      <c r="K28" s="30"/>
    </row>
    <row r="29" spans="1:11" ht="15.75">
      <c r="A29" s="2" t="s">
        <v>55</v>
      </c>
      <c r="B29" s="4" t="s">
        <v>16</v>
      </c>
      <c r="C29" s="152" t="s">
        <v>16</v>
      </c>
      <c r="D29" s="152"/>
      <c r="E29" s="152"/>
      <c r="F29" s="152"/>
      <c r="G29" s="19"/>
      <c r="H29" s="28">
        <v>28606.77</v>
      </c>
      <c r="I29" s="28">
        <v>28731.08</v>
      </c>
      <c r="K29" s="29" t="s">
        <v>103</v>
      </c>
    </row>
    <row r="30" spans="1:11" ht="15.75">
      <c r="A30" s="2" t="s">
        <v>56</v>
      </c>
      <c r="B30" s="4" t="s">
        <v>17</v>
      </c>
      <c r="C30" s="152" t="s">
        <v>17</v>
      </c>
      <c r="D30" s="152"/>
      <c r="E30" s="152"/>
      <c r="F30" s="152"/>
      <c r="G30" s="19"/>
      <c r="H30" s="28"/>
      <c r="I30" s="28"/>
      <c r="K30" s="29" t="s">
        <v>123</v>
      </c>
    </row>
    <row r="31" spans="1:11" ht="15.75">
      <c r="A31" s="3" t="s">
        <v>18</v>
      </c>
      <c r="B31" s="9" t="s">
        <v>19</v>
      </c>
      <c r="C31" s="163" t="s">
        <v>19</v>
      </c>
      <c r="D31" s="163"/>
      <c r="E31" s="163"/>
      <c r="F31" s="163"/>
      <c r="G31" s="18"/>
      <c r="H31" s="22">
        <f>SUM(H32:H45)</f>
        <v>288620.42000000004</v>
      </c>
      <c r="I31" s="22">
        <f>SUM(I32:I45)</f>
        <v>273809.40999999997</v>
      </c>
      <c r="K31" s="31"/>
    </row>
    <row r="32" spans="1:11" ht="15.75">
      <c r="A32" s="2" t="s">
        <v>10</v>
      </c>
      <c r="B32" s="14" t="s">
        <v>57</v>
      </c>
      <c r="C32" s="152" t="s">
        <v>97</v>
      </c>
      <c r="D32" s="153"/>
      <c r="E32" s="153"/>
      <c r="F32" s="153"/>
      <c r="G32" s="19"/>
      <c r="H32" s="28">
        <v>219753.61000000002</v>
      </c>
      <c r="I32" s="28">
        <v>216657.97</v>
      </c>
      <c r="K32" s="29" t="s">
        <v>104</v>
      </c>
    </row>
    <row r="33" spans="1:11" ht="15.75">
      <c r="A33" s="2" t="s">
        <v>12</v>
      </c>
      <c r="B33" s="14" t="s">
        <v>58</v>
      </c>
      <c r="C33" s="152" t="s">
        <v>87</v>
      </c>
      <c r="D33" s="153"/>
      <c r="E33" s="153"/>
      <c r="F33" s="153"/>
      <c r="G33" s="19"/>
      <c r="H33" s="28">
        <v>2138.08</v>
      </c>
      <c r="I33" s="28">
        <v>2422.1999999999998</v>
      </c>
      <c r="K33" s="29" t="s">
        <v>105</v>
      </c>
    </row>
    <row r="34" spans="1:11" ht="15.75">
      <c r="A34" s="2" t="s">
        <v>14</v>
      </c>
      <c r="B34" s="14" t="s">
        <v>59</v>
      </c>
      <c r="C34" s="152" t="s">
        <v>88</v>
      </c>
      <c r="D34" s="153"/>
      <c r="E34" s="153"/>
      <c r="F34" s="153"/>
      <c r="G34" s="19"/>
      <c r="H34" s="28">
        <v>15550.88</v>
      </c>
      <c r="I34" s="28">
        <v>16157.25</v>
      </c>
      <c r="K34" s="29" t="s">
        <v>106</v>
      </c>
    </row>
    <row r="35" spans="1:11" ht="15.75">
      <c r="A35" s="2" t="s">
        <v>22</v>
      </c>
      <c r="B35" s="14" t="s">
        <v>60</v>
      </c>
      <c r="C35" s="154" t="s">
        <v>89</v>
      </c>
      <c r="D35" s="153"/>
      <c r="E35" s="153"/>
      <c r="F35" s="153"/>
      <c r="G35" s="19"/>
      <c r="H35" s="28"/>
      <c r="I35" s="28"/>
      <c r="K35" s="29" t="s">
        <v>107</v>
      </c>
    </row>
    <row r="36" spans="1:11" ht="15.75">
      <c r="A36" s="2" t="s">
        <v>61</v>
      </c>
      <c r="B36" s="14" t="s">
        <v>62</v>
      </c>
      <c r="C36" s="154" t="s">
        <v>90</v>
      </c>
      <c r="D36" s="153"/>
      <c r="E36" s="153"/>
      <c r="F36" s="153"/>
      <c r="G36" s="19"/>
      <c r="H36" s="28"/>
      <c r="I36" s="28"/>
      <c r="K36" s="29" t="s">
        <v>108</v>
      </c>
    </row>
    <row r="37" spans="1:11" ht="15.75">
      <c r="A37" s="2" t="s">
        <v>63</v>
      </c>
      <c r="B37" s="14" t="s">
        <v>64</v>
      </c>
      <c r="C37" s="154" t="s">
        <v>91</v>
      </c>
      <c r="D37" s="153"/>
      <c r="E37" s="153"/>
      <c r="F37" s="153"/>
      <c r="G37" s="19"/>
      <c r="H37" s="28">
        <v>583.27</v>
      </c>
      <c r="I37" s="28">
        <v>131.41</v>
      </c>
      <c r="K37" s="29" t="s">
        <v>109</v>
      </c>
    </row>
    <row r="38" spans="1:11" ht="15.75">
      <c r="A38" s="2" t="s">
        <v>65</v>
      </c>
      <c r="B38" s="14" t="s">
        <v>66</v>
      </c>
      <c r="C38" s="154" t="s">
        <v>92</v>
      </c>
      <c r="D38" s="153"/>
      <c r="E38" s="153"/>
      <c r="F38" s="153"/>
      <c r="G38" s="19"/>
      <c r="H38" s="28">
        <v>13684.36</v>
      </c>
      <c r="I38" s="28">
        <v>2382.33</v>
      </c>
      <c r="K38" s="29" t="s">
        <v>110</v>
      </c>
    </row>
    <row r="39" spans="1:11" ht="15.75">
      <c r="A39" s="2" t="s">
        <v>67</v>
      </c>
      <c r="B39" s="14" t="s">
        <v>20</v>
      </c>
      <c r="C39" s="152" t="s">
        <v>20</v>
      </c>
      <c r="D39" s="153"/>
      <c r="E39" s="153"/>
      <c r="F39" s="153"/>
      <c r="G39" s="19"/>
      <c r="H39" s="28"/>
      <c r="I39" s="28"/>
      <c r="K39" s="29" t="s">
        <v>111</v>
      </c>
    </row>
    <row r="40" spans="1:11" ht="15.75">
      <c r="A40" s="2" t="s">
        <v>68</v>
      </c>
      <c r="B40" s="14" t="s">
        <v>69</v>
      </c>
      <c r="C40" s="154" t="s">
        <v>69</v>
      </c>
      <c r="D40" s="153"/>
      <c r="E40" s="153"/>
      <c r="F40" s="153"/>
      <c r="G40" s="19"/>
      <c r="H40" s="28">
        <v>33956.15</v>
      </c>
      <c r="I40" s="28">
        <v>33453.81</v>
      </c>
      <c r="K40" s="29" t="s">
        <v>112</v>
      </c>
    </row>
    <row r="41" spans="1:11" ht="15.75" customHeight="1">
      <c r="A41" s="2" t="s">
        <v>70</v>
      </c>
      <c r="B41" s="14" t="s">
        <v>21</v>
      </c>
      <c r="C41" s="152" t="s">
        <v>38</v>
      </c>
      <c r="D41" s="162"/>
      <c r="E41" s="162"/>
      <c r="F41" s="162"/>
      <c r="G41" s="19"/>
      <c r="H41" s="28"/>
      <c r="I41" s="28"/>
      <c r="K41" s="29" t="s">
        <v>113</v>
      </c>
    </row>
    <row r="42" spans="1:11" ht="15.75" customHeight="1">
      <c r="A42" s="2" t="s">
        <v>71</v>
      </c>
      <c r="B42" s="14" t="s">
        <v>72</v>
      </c>
      <c r="C42" s="152" t="s">
        <v>93</v>
      </c>
      <c r="D42" s="153"/>
      <c r="E42" s="153"/>
      <c r="F42" s="153"/>
      <c r="G42" s="19"/>
      <c r="H42" s="28"/>
      <c r="I42" s="28"/>
      <c r="K42" s="29" t="s">
        <v>114</v>
      </c>
    </row>
    <row r="43" spans="1:11" ht="15.75">
      <c r="A43" s="2" t="s">
        <v>73</v>
      </c>
      <c r="B43" s="14" t="s">
        <v>74</v>
      </c>
      <c r="C43" s="152" t="s">
        <v>39</v>
      </c>
      <c r="D43" s="153"/>
      <c r="E43" s="153"/>
      <c r="F43" s="153"/>
      <c r="G43" s="19"/>
      <c r="H43" s="28"/>
      <c r="I43" s="28"/>
      <c r="K43" s="29" t="s">
        <v>115</v>
      </c>
    </row>
    <row r="44" spans="1:11" ht="15.75">
      <c r="A44" s="2" t="s">
        <v>75</v>
      </c>
      <c r="B44" s="14" t="s">
        <v>76</v>
      </c>
      <c r="C44" s="152" t="s">
        <v>94</v>
      </c>
      <c r="D44" s="153"/>
      <c r="E44" s="153"/>
      <c r="F44" s="153"/>
      <c r="G44" s="19"/>
      <c r="H44" s="28">
        <v>2954.07</v>
      </c>
      <c r="I44" s="28">
        <v>2604.44</v>
      </c>
      <c r="K44" s="29" t="s">
        <v>116</v>
      </c>
    </row>
    <row r="45" spans="1:11" ht="15.75">
      <c r="A45" s="2" t="s">
        <v>77</v>
      </c>
      <c r="B45" s="14" t="s">
        <v>23</v>
      </c>
      <c r="C45" s="171" t="s">
        <v>40</v>
      </c>
      <c r="D45" s="172"/>
      <c r="E45" s="172"/>
      <c r="F45" s="173"/>
      <c r="G45" s="19"/>
      <c r="H45" s="28"/>
      <c r="I45" s="28"/>
      <c r="K45" s="29" t="s">
        <v>117</v>
      </c>
    </row>
    <row r="46" spans="1:11" ht="15.75">
      <c r="A46" s="9" t="s">
        <v>24</v>
      </c>
      <c r="B46" s="10" t="s">
        <v>25</v>
      </c>
      <c r="C46" s="174" t="s">
        <v>25</v>
      </c>
      <c r="D46" s="175"/>
      <c r="E46" s="175"/>
      <c r="F46" s="176"/>
      <c r="G46" s="18"/>
      <c r="H46" s="22">
        <f>H21-H31</f>
        <v>2167.6500000000233</v>
      </c>
      <c r="I46" s="22">
        <f>I21-I31</f>
        <v>2981.4100000000326</v>
      </c>
      <c r="K46" s="31"/>
    </row>
    <row r="47" spans="1:11" ht="15.75">
      <c r="A47" s="9" t="s">
        <v>26</v>
      </c>
      <c r="B47" s="9" t="s">
        <v>27</v>
      </c>
      <c r="C47" s="177" t="s">
        <v>27</v>
      </c>
      <c r="D47" s="175"/>
      <c r="E47" s="175"/>
      <c r="F47" s="176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171" t="s">
        <v>95</v>
      </c>
      <c r="D48" s="172"/>
      <c r="E48" s="172"/>
      <c r="F48" s="173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171" t="s">
        <v>80</v>
      </c>
      <c r="D49" s="172"/>
      <c r="E49" s="172"/>
      <c r="F49" s="173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171" t="s">
        <v>96</v>
      </c>
      <c r="D50" s="172"/>
      <c r="E50" s="172"/>
      <c r="F50" s="173"/>
      <c r="G50" s="20"/>
      <c r="H50" s="28"/>
      <c r="I50" s="28"/>
      <c r="K50" s="29" t="s">
        <v>118</v>
      </c>
    </row>
    <row r="51" spans="1:11" ht="15.75">
      <c r="A51" s="9" t="s">
        <v>28</v>
      </c>
      <c r="B51" s="10" t="s">
        <v>29</v>
      </c>
      <c r="C51" s="174" t="s">
        <v>29</v>
      </c>
      <c r="D51" s="175"/>
      <c r="E51" s="175"/>
      <c r="F51" s="176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42</v>
      </c>
      <c r="C52" s="185" t="s">
        <v>42</v>
      </c>
      <c r="D52" s="186"/>
      <c r="E52" s="186"/>
      <c r="F52" s="187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83</v>
      </c>
      <c r="C53" s="174" t="s">
        <v>83</v>
      </c>
      <c r="D53" s="175"/>
      <c r="E53" s="175"/>
      <c r="F53" s="176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189" t="s">
        <v>32</v>
      </c>
      <c r="D54" s="186"/>
      <c r="E54" s="186"/>
      <c r="F54" s="187"/>
      <c r="G54" s="21"/>
      <c r="H54" s="22">
        <f>SUM(H46,H47,H51,H52,H53)</f>
        <v>2167.6500000000233</v>
      </c>
      <c r="I54" s="22">
        <f>SUM(I46,I47,I51,I52,I53)</f>
        <v>2981.4100000000326</v>
      </c>
      <c r="K54" s="31"/>
    </row>
    <row r="55" spans="1:11" ht="15.75">
      <c r="A55" s="9" t="s">
        <v>10</v>
      </c>
      <c r="B55" s="9" t="s">
        <v>34</v>
      </c>
      <c r="C55" s="177" t="s">
        <v>34</v>
      </c>
      <c r="D55" s="175"/>
      <c r="E55" s="175"/>
      <c r="F55" s="176"/>
      <c r="G55" s="21"/>
      <c r="H55" s="28"/>
      <c r="I55" s="28"/>
      <c r="K55" s="29" t="s">
        <v>122</v>
      </c>
    </row>
    <row r="56" spans="1:11" ht="15.75">
      <c r="A56" s="9" t="s">
        <v>84</v>
      </c>
      <c r="B56" s="10" t="s">
        <v>35</v>
      </c>
      <c r="C56" s="174" t="s">
        <v>35</v>
      </c>
      <c r="D56" s="175"/>
      <c r="E56" s="175"/>
      <c r="F56" s="176"/>
      <c r="G56" s="21"/>
      <c r="H56" s="22">
        <f>SUM(H54,H55)</f>
        <v>2167.6500000000233</v>
      </c>
      <c r="I56" s="22">
        <f>SUM(I54,I55)</f>
        <v>2981.4100000000326</v>
      </c>
      <c r="K56" s="31"/>
    </row>
    <row r="57" spans="1:11" ht="15.75">
      <c r="A57" s="4" t="s">
        <v>10</v>
      </c>
      <c r="B57" s="14" t="s">
        <v>85</v>
      </c>
      <c r="C57" s="171" t="s">
        <v>85</v>
      </c>
      <c r="D57" s="172"/>
      <c r="E57" s="172"/>
      <c r="F57" s="173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171" t="s">
        <v>86</v>
      </c>
      <c r="D58" s="172"/>
      <c r="E58" s="172"/>
      <c r="F58" s="173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184" t="s">
        <v>133</v>
      </c>
      <c r="B60" s="184"/>
      <c r="C60" s="184"/>
      <c r="D60" s="184"/>
      <c r="E60" s="184"/>
      <c r="F60" s="184"/>
      <c r="G60" s="37"/>
      <c r="H60" s="181" t="s">
        <v>134</v>
      </c>
      <c r="I60" s="181"/>
    </row>
    <row r="61" spans="1:11" s="11" customFormat="1" ht="18.75" customHeight="1">
      <c r="A61" s="183" t="s">
        <v>126</v>
      </c>
      <c r="B61" s="183"/>
      <c r="C61" s="183"/>
      <c r="D61" s="183"/>
      <c r="E61" s="183"/>
      <c r="F61" s="183"/>
      <c r="G61" s="36" t="s">
        <v>127</v>
      </c>
      <c r="H61" s="182" t="s">
        <v>36</v>
      </c>
      <c r="I61" s="182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11" s="11" customFormat="1" ht="15" customHeight="1">
      <c r="A63" s="188" t="s">
        <v>135</v>
      </c>
      <c r="B63" s="188"/>
      <c r="C63" s="188"/>
      <c r="D63" s="188"/>
      <c r="E63" s="188"/>
      <c r="F63" s="188"/>
      <c r="G63" s="34" t="s">
        <v>125</v>
      </c>
      <c r="H63" s="178" t="s">
        <v>136</v>
      </c>
      <c r="I63" s="178"/>
    </row>
    <row r="64" spans="1:11" s="11" customFormat="1" ht="12" customHeight="1">
      <c r="A64" s="179" t="s">
        <v>128</v>
      </c>
      <c r="B64" s="179"/>
      <c r="C64" s="179"/>
      <c r="D64" s="179"/>
      <c r="E64" s="179"/>
      <c r="F64" s="179"/>
      <c r="G64" s="35" t="s">
        <v>124</v>
      </c>
      <c r="H64" s="180" t="s">
        <v>36</v>
      </c>
      <c r="I64" s="180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A63:F63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A20:B20"/>
    <mergeCell ref="C42:F42"/>
    <mergeCell ref="C43:F43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24:F24"/>
    <mergeCell ref="C25:F25"/>
    <mergeCell ref="C26:F26"/>
    <mergeCell ref="C27:F27"/>
    <mergeCell ref="C28:F28"/>
    <mergeCell ref="C48:F48"/>
    <mergeCell ref="C49:F49"/>
    <mergeCell ref="C50:F50"/>
    <mergeCell ref="C45:F45"/>
    <mergeCell ref="C46:F46"/>
    <mergeCell ref="C47:F47"/>
    <mergeCell ref="A5:I5"/>
    <mergeCell ref="A6:I6"/>
    <mergeCell ref="A7:I7"/>
    <mergeCell ref="A8:I8"/>
    <mergeCell ref="A9:I9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A19:I19"/>
    <mergeCell ref="C23:F23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topLeftCell="A73" zoomScaleNormal="100" zoomScaleSheetLayoutView="100" workbookViewId="0">
      <selection activeCell="I12" sqref="I12"/>
    </sheetView>
  </sheetViews>
  <sheetFormatPr defaultRowHeight="12.75"/>
  <cols>
    <col min="1" max="1" width="10.5703125" style="41" customWidth="1"/>
    <col min="2" max="2" width="3.140625" style="42" customWidth="1"/>
    <col min="3" max="3" width="2.7109375" style="42" customWidth="1"/>
    <col min="4" max="4" width="59" style="42" customWidth="1"/>
    <col min="5" max="5" width="7.7109375" style="39" customWidth="1"/>
    <col min="6" max="6" width="11.85546875" style="41" customWidth="1"/>
    <col min="7" max="7" width="12.85546875" style="41" customWidth="1"/>
    <col min="8" max="8" width="5.28515625" style="41" customWidth="1"/>
    <col min="9" max="9" width="55.140625" style="41" customWidth="1"/>
    <col min="10" max="16384" width="9.140625" style="41"/>
  </cols>
  <sheetData>
    <row r="1" spans="1:7">
      <c r="A1" s="38"/>
      <c r="B1" s="39"/>
      <c r="C1" s="39"/>
      <c r="D1" s="39"/>
      <c r="E1" s="40"/>
      <c r="F1" s="38"/>
      <c r="G1" s="38"/>
    </row>
    <row r="2" spans="1:7">
      <c r="E2" s="193" t="s">
        <v>137</v>
      </c>
      <c r="F2" s="194"/>
      <c r="G2" s="194"/>
    </row>
    <row r="3" spans="1:7">
      <c r="E3" s="195" t="s">
        <v>98</v>
      </c>
      <c r="F3" s="196"/>
      <c r="G3" s="196"/>
    </row>
    <row r="5" spans="1:7">
      <c r="A5" s="197" t="s">
        <v>138</v>
      </c>
      <c r="B5" s="198"/>
      <c r="C5" s="198"/>
      <c r="D5" s="198"/>
      <c r="E5" s="198"/>
      <c r="F5" s="192"/>
      <c r="G5" s="192"/>
    </row>
    <row r="6" spans="1:7">
      <c r="A6" s="199"/>
      <c r="B6" s="199"/>
      <c r="C6" s="199"/>
      <c r="D6" s="199"/>
      <c r="E6" s="199"/>
      <c r="F6" s="199"/>
      <c r="G6" s="199"/>
    </row>
    <row r="7" spans="1:7">
      <c r="A7" s="200" t="s">
        <v>130</v>
      </c>
      <c r="B7" s="201"/>
      <c r="C7" s="201"/>
      <c r="D7" s="201"/>
      <c r="E7" s="201"/>
      <c r="F7" s="202"/>
      <c r="G7" s="202"/>
    </row>
    <row r="8" spans="1:7">
      <c r="A8" s="190" t="s">
        <v>139</v>
      </c>
      <c r="B8" s="191"/>
      <c r="C8" s="191"/>
      <c r="D8" s="191"/>
      <c r="E8" s="191"/>
      <c r="F8" s="192"/>
      <c r="G8" s="192"/>
    </row>
    <row r="9" spans="1:7" ht="12.75" customHeight="1">
      <c r="A9" s="190" t="s">
        <v>140</v>
      </c>
      <c r="B9" s="191"/>
      <c r="C9" s="191"/>
      <c r="D9" s="191"/>
      <c r="E9" s="191"/>
      <c r="F9" s="192"/>
      <c r="G9" s="192"/>
    </row>
    <row r="10" spans="1:7">
      <c r="A10" s="206" t="s">
        <v>141</v>
      </c>
      <c r="B10" s="207"/>
      <c r="C10" s="207"/>
      <c r="D10" s="207"/>
      <c r="E10" s="207"/>
      <c r="F10" s="208"/>
      <c r="G10" s="208"/>
    </row>
    <row r="11" spans="1:7">
      <c r="A11" s="208"/>
      <c r="B11" s="208"/>
      <c r="C11" s="208"/>
      <c r="D11" s="208"/>
      <c r="E11" s="208"/>
      <c r="F11" s="208"/>
      <c r="G11" s="208"/>
    </row>
    <row r="12" spans="1:7">
      <c r="A12" s="209"/>
      <c r="B12" s="192"/>
      <c r="C12" s="192"/>
      <c r="D12" s="192"/>
      <c r="E12" s="192"/>
    </row>
    <row r="13" spans="1:7">
      <c r="A13" s="197" t="s">
        <v>142</v>
      </c>
      <c r="B13" s="198"/>
      <c r="C13" s="198"/>
      <c r="D13" s="198"/>
      <c r="E13" s="198"/>
      <c r="F13" s="210"/>
      <c r="G13" s="210"/>
    </row>
    <row r="14" spans="1:7">
      <c r="A14" s="197" t="s">
        <v>131</v>
      </c>
      <c r="B14" s="198"/>
      <c r="C14" s="198"/>
      <c r="D14" s="198"/>
      <c r="E14" s="198"/>
      <c r="F14" s="210"/>
      <c r="G14" s="210"/>
    </row>
    <row r="15" spans="1:7">
      <c r="A15" s="43"/>
      <c r="B15" s="44"/>
      <c r="C15" s="44"/>
      <c r="D15" s="44"/>
      <c r="E15" s="44"/>
      <c r="F15" s="45"/>
      <c r="G15" s="45"/>
    </row>
    <row r="16" spans="1:7">
      <c r="A16" s="211" t="s">
        <v>143</v>
      </c>
      <c r="B16" s="212"/>
      <c r="C16" s="212"/>
      <c r="D16" s="212"/>
      <c r="E16" s="212"/>
      <c r="F16" s="213"/>
      <c r="G16" s="213"/>
    </row>
    <row r="17" spans="1:9">
      <c r="A17" s="190" t="s">
        <v>3</v>
      </c>
      <c r="B17" s="190"/>
      <c r="C17" s="190"/>
      <c r="D17" s="190"/>
      <c r="E17" s="190"/>
      <c r="F17" s="214"/>
      <c r="G17" s="214"/>
    </row>
    <row r="18" spans="1:9" ht="12.75" customHeight="1">
      <c r="A18" s="43"/>
      <c r="B18" s="46"/>
      <c r="C18" s="46"/>
      <c r="D18" s="215" t="s">
        <v>144</v>
      </c>
      <c r="E18" s="215"/>
      <c r="F18" s="215"/>
      <c r="G18" s="215"/>
    </row>
    <row r="19" spans="1:9" ht="67.5" customHeight="1">
      <c r="A19" s="47" t="s">
        <v>4</v>
      </c>
      <c r="B19" s="216" t="s">
        <v>5</v>
      </c>
      <c r="C19" s="217"/>
      <c r="D19" s="218"/>
      <c r="E19" s="48" t="s">
        <v>145</v>
      </c>
      <c r="F19" s="49" t="s">
        <v>146</v>
      </c>
      <c r="G19" s="49" t="s">
        <v>147</v>
      </c>
      <c r="I19" s="49" t="s">
        <v>146</v>
      </c>
    </row>
    <row r="20" spans="1:9" s="42" customFormat="1" ht="12.75" customHeight="1">
      <c r="A20" s="49" t="s">
        <v>8</v>
      </c>
      <c r="B20" s="50" t="s">
        <v>148</v>
      </c>
      <c r="C20" s="51"/>
      <c r="D20" s="52"/>
      <c r="E20" s="53"/>
      <c r="F20" s="54">
        <f>SUM(F21,F27,F38,F39)</f>
        <v>159706.48000000001</v>
      </c>
      <c r="G20" s="54">
        <f>SUM(G21,G27,G38,G39)</f>
        <v>161393.30999999997</v>
      </c>
      <c r="I20" s="54"/>
    </row>
    <row r="21" spans="1:9" s="42" customFormat="1" ht="12.75" customHeight="1">
      <c r="A21" s="55" t="s">
        <v>10</v>
      </c>
      <c r="B21" s="56" t="s">
        <v>149</v>
      </c>
      <c r="C21" s="57"/>
      <c r="D21" s="58"/>
      <c r="E21" s="53"/>
      <c r="F21" s="59">
        <f>SUM(F22:F26)</f>
        <v>410.92999999999995</v>
      </c>
      <c r="G21" s="59">
        <f>SUM(G22:G26)</f>
        <v>170.32999999999993</v>
      </c>
      <c r="I21" s="59"/>
    </row>
    <row r="22" spans="1:9" s="42" customFormat="1" ht="12.75" customHeight="1">
      <c r="A22" s="53" t="s">
        <v>150</v>
      </c>
      <c r="B22" s="60"/>
      <c r="C22" s="61" t="s">
        <v>151</v>
      </c>
      <c r="D22" s="62"/>
      <c r="E22" s="63"/>
      <c r="F22" s="59"/>
      <c r="G22" s="59"/>
      <c r="I22" s="64" t="s">
        <v>152</v>
      </c>
    </row>
    <row r="23" spans="1:9" s="42" customFormat="1" ht="12.75" customHeight="1">
      <c r="A23" s="53" t="s">
        <v>153</v>
      </c>
      <c r="B23" s="60"/>
      <c r="C23" s="61" t="s">
        <v>154</v>
      </c>
      <c r="D23" s="65"/>
      <c r="E23" s="66" t="s">
        <v>155</v>
      </c>
      <c r="F23" s="59">
        <v>410.92999999999995</v>
      </c>
      <c r="G23" s="59">
        <v>170.32999999999993</v>
      </c>
      <c r="I23" s="64" t="s">
        <v>156</v>
      </c>
    </row>
    <row r="24" spans="1:9" s="42" customFormat="1" ht="12.75" customHeight="1">
      <c r="A24" s="53" t="s">
        <v>157</v>
      </c>
      <c r="B24" s="60"/>
      <c r="C24" s="61" t="s">
        <v>158</v>
      </c>
      <c r="D24" s="65"/>
      <c r="E24" s="66"/>
      <c r="F24" s="59"/>
      <c r="G24" s="59"/>
      <c r="I24" s="64" t="s">
        <v>159</v>
      </c>
    </row>
    <row r="25" spans="1:9" s="42" customFormat="1" ht="12.75" customHeight="1">
      <c r="A25" s="53" t="s">
        <v>160</v>
      </c>
      <c r="B25" s="60"/>
      <c r="C25" s="61" t="s">
        <v>161</v>
      </c>
      <c r="D25" s="65"/>
      <c r="E25" s="55"/>
      <c r="F25" s="59"/>
      <c r="G25" s="59"/>
      <c r="I25" s="64" t="s">
        <v>162</v>
      </c>
    </row>
    <row r="26" spans="1:9" s="42" customFormat="1" ht="12.75" customHeight="1">
      <c r="A26" s="67" t="s">
        <v>163</v>
      </c>
      <c r="B26" s="60"/>
      <c r="C26" s="68" t="s">
        <v>164</v>
      </c>
      <c r="D26" s="62"/>
      <c r="E26" s="55"/>
      <c r="F26" s="59"/>
      <c r="G26" s="59"/>
      <c r="I26" s="64" t="s">
        <v>165</v>
      </c>
    </row>
    <row r="27" spans="1:9" s="42" customFormat="1" ht="12.75" customHeight="1">
      <c r="A27" s="69" t="s">
        <v>12</v>
      </c>
      <c r="B27" s="70" t="s">
        <v>166</v>
      </c>
      <c r="C27" s="71"/>
      <c r="D27" s="72"/>
      <c r="E27" s="55" t="s">
        <v>167</v>
      </c>
      <c r="F27" s="59">
        <f>SUM(F28:F37)</f>
        <v>159295.55000000002</v>
      </c>
      <c r="G27" s="59">
        <f>SUM(G28:G37)</f>
        <v>161222.97999999998</v>
      </c>
      <c r="I27" s="64"/>
    </row>
    <row r="28" spans="1:9" s="42" customFormat="1" ht="12.75" customHeight="1">
      <c r="A28" s="53" t="s">
        <v>168</v>
      </c>
      <c r="B28" s="60"/>
      <c r="C28" s="61" t="s">
        <v>169</v>
      </c>
      <c r="D28" s="65"/>
      <c r="E28" s="66"/>
      <c r="F28" s="59"/>
      <c r="G28" s="59"/>
      <c r="I28" s="64" t="s">
        <v>170</v>
      </c>
    </row>
    <row r="29" spans="1:9" s="42" customFormat="1" ht="12.75" customHeight="1">
      <c r="A29" s="53" t="s">
        <v>171</v>
      </c>
      <c r="B29" s="60"/>
      <c r="C29" s="61" t="s">
        <v>172</v>
      </c>
      <c r="D29" s="65"/>
      <c r="E29" s="66"/>
      <c r="F29" s="59">
        <v>146375.07</v>
      </c>
      <c r="G29" s="59">
        <v>147738.99</v>
      </c>
      <c r="I29" s="64" t="s">
        <v>173</v>
      </c>
    </row>
    <row r="30" spans="1:9" s="42" customFormat="1" ht="12.75" customHeight="1">
      <c r="A30" s="53" t="s">
        <v>174</v>
      </c>
      <c r="B30" s="60"/>
      <c r="C30" s="61" t="s">
        <v>175</v>
      </c>
      <c r="D30" s="65"/>
      <c r="E30" s="66"/>
      <c r="F30" s="59">
        <v>8437.8099999999977</v>
      </c>
      <c r="G30" s="59">
        <v>8667.3099999999977</v>
      </c>
      <c r="I30" s="64" t="s">
        <v>176</v>
      </c>
    </row>
    <row r="31" spans="1:9" s="42" customFormat="1" ht="12.75" customHeight="1">
      <c r="A31" s="53" t="s">
        <v>177</v>
      </c>
      <c r="B31" s="60"/>
      <c r="C31" s="61" t="s">
        <v>178</v>
      </c>
      <c r="D31" s="65"/>
      <c r="E31" s="66"/>
      <c r="F31" s="59"/>
      <c r="G31" s="59"/>
      <c r="I31" s="64" t="s">
        <v>179</v>
      </c>
    </row>
    <row r="32" spans="1:9" s="42" customFormat="1" ht="12.75" customHeight="1">
      <c r="A32" s="53" t="s">
        <v>180</v>
      </c>
      <c r="B32" s="60"/>
      <c r="C32" s="61" t="s">
        <v>181</v>
      </c>
      <c r="D32" s="65"/>
      <c r="E32" s="66"/>
      <c r="F32" s="59">
        <v>4482.6699999999992</v>
      </c>
      <c r="G32" s="59">
        <v>4816.6799999999994</v>
      </c>
      <c r="I32" s="64" t="s">
        <v>182</v>
      </c>
    </row>
    <row r="33" spans="1:9" s="42" customFormat="1" ht="12.75" customHeight="1">
      <c r="A33" s="53" t="s">
        <v>183</v>
      </c>
      <c r="B33" s="60"/>
      <c r="C33" s="61" t="s">
        <v>184</v>
      </c>
      <c r="D33" s="65"/>
      <c r="E33" s="66"/>
      <c r="F33" s="59"/>
      <c r="G33" s="59"/>
      <c r="I33" s="64" t="s">
        <v>185</v>
      </c>
    </row>
    <row r="34" spans="1:9" s="42" customFormat="1" ht="12.75" customHeight="1">
      <c r="A34" s="53" t="s">
        <v>186</v>
      </c>
      <c r="B34" s="60"/>
      <c r="C34" s="61" t="s">
        <v>187</v>
      </c>
      <c r="D34" s="65"/>
      <c r="E34" s="66"/>
      <c r="F34" s="59"/>
      <c r="G34" s="59"/>
      <c r="I34" s="64" t="s">
        <v>188</v>
      </c>
    </row>
    <row r="35" spans="1:9" s="42" customFormat="1" ht="12.75" customHeight="1">
      <c r="A35" s="53" t="s">
        <v>189</v>
      </c>
      <c r="B35" s="60"/>
      <c r="C35" s="61" t="s">
        <v>190</v>
      </c>
      <c r="D35" s="65"/>
      <c r="E35" s="66"/>
      <c r="F35" s="59"/>
      <c r="G35" s="59"/>
      <c r="I35" s="64" t="s">
        <v>191</v>
      </c>
    </row>
    <row r="36" spans="1:9" s="42" customFormat="1" ht="12.75" customHeight="1">
      <c r="A36" s="53" t="s">
        <v>192</v>
      </c>
      <c r="B36" s="73"/>
      <c r="C36" s="74" t="s">
        <v>193</v>
      </c>
      <c r="D36" s="75"/>
      <c r="E36" s="66"/>
      <c r="F36" s="59"/>
      <c r="G36" s="59"/>
      <c r="I36" s="64" t="s">
        <v>194</v>
      </c>
    </row>
    <row r="37" spans="1:9" s="42" customFormat="1" ht="12.75" customHeight="1">
      <c r="A37" s="53" t="s">
        <v>195</v>
      </c>
      <c r="B37" s="60"/>
      <c r="C37" s="61" t="s">
        <v>196</v>
      </c>
      <c r="D37" s="65"/>
      <c r="E37" s="55"/>
      <c r="F37" s="59"/>
      <c r="G37" s="59"/>
      <c r="I37" s="64" t="s">
        <v>197</v>
      </c>
    </row>
    <row r="38" spans="1:9" s="42" customFormat="1" ht="12.75" customHeight="1">
      <c r="A38" s="55" t="s">
        <v>14</v>
      </c>
      <c r="B38" s="76" t="s">
        <v>198</v>
      </c>
      <c r="C38" s="76"/>
      <c r="D38" s="77"/>
      <c r="E38" s="55"/>
      <c r="F38" s="59"/>
      <c r="G38" s="59"/>
      <c r="I38" s="64" t="s">
        <v>199</v>
      </c>
    </row>
    <row r="39" spans="1:9" s="42" customFormat="1" ht="12.75" customHeight="1">
      <c r="A39" s="55" t="s">
        <v>22</v>
      </c>
      <c r="B39" s="76" t="s">
        <v>200</v>
      </c>
      <c r="C39" s="76"/>
      <c r="D39" s="77"/>
      <c r="E39" s="78"/>
      <c r="F39" s="59"/>
      <c r="G39" s="59"/>
      <c r="I39" s="64" t="s">
        <v>201</v>
      </c>
    </row>
    <row r="40" spans="1:9" s="42" customFormat="1" ht="12.75" customHeight="1">
      <c r="A40" s="49" t="s">
        <v>18</v>
      </c>
      <c r="B40" s="50" t="s">
        <v>202</v>
      </c>
      <c r="C40" s="51"/>
      <c r="D40" s="52"/>
      <c r="E40" s="66"/>
      <c r="F40" s="59"/>
      <c r="G40" s="59"/>
      <c r="I40" s="64" t="s">
        <v>203</v>
      </c>
    </row>
    <row r="41" spans="1:9" s="42" customFormat="1" ht="12.75" customHeight="1">
      <c r="A41" s="47" t="s">
        <v>24</v>
      </c>
      <c r="B41" s="79" t="s">
        <v>204</v>
      </c>
      <c r="C41" s="80"/>
      <c r="D41" s="81"/>
      <c r="E41" s="55"/>
      <c r="F41" s="54">
        <f>SUM(F42,F48,F49,F56,F57)</f>
        <v>70593.990000000005</v>
      </c>
      <c r="G41" s="54">
        <f>SUM(G42,G48,G49,G56,G57)</f>
        <v>37991.160000000003</v>
      </c>
      <c r="I41" s="82"/>
    </row>
    <row r="42" spans="1:9" s="42" customFormat="1" ht="12.75" customHeight="1">
      <c r="A42" s="83" t="s">
        <v>10</v>
      </c>
      <c r="B42" s="84" t="s">
        <v>205</v>
      </c>
      <c r="C42" s="85"/>
      <c r="D42" s="86"/>
      <c r="E42" s="55"/>
      <c r="F42" s="59">
        <f>SUM(F43:F47)</f>
        <v>1359.1399999999999</v>
      </c>
      <c r="G42" s="59">
        <f>SUM(G43:G47)</f>
        <v>1089.0999999999999</v>
      </c>
      <c r="I42" s="64"/>
    </row>
    <row r="43" spans="1:9" s="42" customFormat="1" ht="12.75" customHeight="1">
      <c r="A43" s="87" t="s">
        <v>150</v>
      </c>
      <c r="B43" s="73"/>
      <c r="C43" s="74" t="s">
        <v>206</v>
      </c>
      <c r="D43" s="75"/>
      <c r="E43" s="66"/>
      <c r="F43" s="59"/>
      <c r="G43" s="59"/>
      <c r="I43" s="64" t="s">
        <v>207</v>
      </c>
    </row>
    <row r="44" spans="1:9" s="42" customFormat="1" ht="12.75" customHeight="1">
      <c r="A44" s="87" t="s">
        <v>153</v>
      </c>
      <c r="B44" s="73"/>
      <c r="C44" s="74" t="s">
        <v>208</v>
      </c>
      <c r="D44" s="75"/>
      <c r="E44" s="66" t="s">
        <v>209</v>
      </c>
      <c r="F44" s="59">
        <v>1359.1399999999999</v>
      </c>
      <c r="G44" s="59">
        <v>1089.0999999999999</v>
      </c>
      <c r="I44" s="64" t="s">
        <v>210</v>
      </c>
    </row>
    <row r="45" spans="1:9" s="42" customFormat="1">
      <c r="A45" s="87" t="s">
        <v>157</v>
      </c>
      <c r="B45" s="73"/>
      <c r="C45" s="74" t="s">
        <v>211</v>
      </c>
      <c r="D45" s="75"/>
      <c r="E45" s="66"/>
      <c r="F45" s="59"/>
      <c r="G45" s="59"/>
      <c r="I45" s="64" t="s">
        <v>212</v>
      </c>
    </row>
    <row r="46" spans="1:9" s="42" customFormat="1">
      <c r="A46" s="87" t="s">
        <v>160</v>
      </c>
      <c r="B46" s="73"/>
      <c r="C46" s="74" t="s">
        <v>213</v>
      </c>
      <c r="D46" s="75"/>
      <c r="E46" s="66"/>
      <c r="F46" s="59"/>
      <c r="G46" s="59"/>
      <c r="I46" s="64" t="s">
        <v>214</v>
      </c>
    </row>
    <row r="47" spans="1:9" s="42" customFormat="1" ht="12.75" customHeight="1">
      <c r="A47" s="87" t="s">
        <v>163</v>
      </c>
      <c r="B47" s="80"/>
      <c r="C47" s="219" t="s">
        <v>215</v>
      </c>
      <c r="D47" s="205"/>
      <c r="E47" s="66"/>
      <c r="F47" s="59"/>
      <c r="G47" s="59"/>
      <c r="I47" s="64" t="s">
        <v>216</v>
      </c>
    </row>
    <row r="48" spans="1:9" s="42" customFormat="1" ht="12.75" customHeight="1">
      <c r="A48" s="83" t="s">
        <v>12</v>
      </c>
      <c r="B48" s="88" t="s">
        <v>217</v>
      </c>
      <c r="C48" s="89"/>
      <c r="D48" s="90"/>
      <c r="E48" s="55" t="s">
        <v>218</v>
      </c>
      <c r="F48" s="59">
        <v>10056.279999999999</v>
      </c>
      <c r="G48" s="59"/>
      <c r="I48" s="64" t="s">
        <v>219</v>
      </c>
    </row>
    <row r="49" spans="1:9" s="42" customFormat="1" ht="12.75" customHeight="1">
      <c r="A49" s="83" t="s">
        <v>14</v>
      </c>
      <c r="B49" s="84" t="s">
        <v>220</v>
      </c>
      <c r="C49" s="85"/>
      <c r="D49" s="86"/>
      <c r="E49" s="55" t="s">
        <v>221</v>
      </c>
      <c r="F49" s="59">
        <f>SUM(F50:F55)</f>
        <v>57916.02</v>
      </c>
      <c r="G49" s="59">
        <f>SUM(G50:G55)</f>
        <v>34009.840000000004</v>
      </c>
      <c r="I49" s="64"/>
    </row>
    <row r="50" spans="1:9" s="42" customFormat="1" ht="12.75" customHeight="1">
      <c r="A50" s="87" t="s">
        <v>222</v>
      </c>
      <c r="B50" s="85"/>
      <c r="C50" s="91" t="s">
        <v>223</v>
      </c>
      <c r="D50" s="92"/>
      <c r="E50" s="55"/>
      <c r="F50" s="59"/>
      <c r="G50" s="59"/>
      <c r="I50" s="64" t="s">
        <v>224</v>
      </c>
    </row>
    <row r="51" spans="1:9" s="42" customFormat="1" ht="12.75" customHeight="1">
      <c r="A51" s="93" t="s">
        <v>225</v>
      </c>
      <c r="B51" s="73"/>
      <c r="C51" s="74" t="s">
        <v>226</v>
      </c>
      <c r="D51" s="94"/>
      <c r="E51" s="95"/>
      <c r="F51" s="59"/>
      <c r="G51" s="59"/>
      <c r="I51" s="64" t="s">
        <v>227</v>
      </c>
    </row>
    <row r="52" spans="1:9" s="42" customFormat="1" ht="12.75" customHeight="1">
      <c r="A52" s="87" t="s">
        <v>228</v>
      </c>
      <c r="B52" s="73"/>
      <c r="C52" s="74" t="s">
        <v>229</v>
      </c>
      <c r="D52" s="75"/>
      <c r="E52" s="96"/>
      <c r="F52" s="59"/>
      <c r="G52" s="59"/>
      <c r="I52" s="64" t="s">
        <v>230</v>
      </c>
    </row>
    <row r="53" spans="1:9" s="42" customFormat="1" ht="12.75" customHeight="1">
      <c r="A53" s="87" t="s">
        <v>231</v>
      </c>
      <c r="B53" s="73"/>
      <c r="C53" s="219" t="s">
        <v>232</v>
      </c>
      <c r="D53" s="205"/>
      <c r="E53" s="55" t="s">
        <v>233</v>
      </c>
      <c r="F53" s="59">
        <v>808.32</v>
      </c>
      <c r="G53" s="59">
        <v>1425.7299999999998</v>
      </c>
      <c r="I53" s="64" t="s">
        <v>234</v>
      </c>
    </row>
    <row r="54" spans="1:9" s="42" customFormat="1" ht="12.75" customHeight="1">
      <c r="A54" s="87" t="s">
        <v>235</v>
      </c>
      <c r="B54" s="73"/>
      <c r="C54" s="74" t="s">
        <v>236</v>
      </c>
      <c r="D54" s="75"/>
      <c r="E54" s="55" t="s">
        <v>237</v>
      </c>
      <c r="F54" s="59">
        <v>57107.7</v>
      </c>
      <c r="G54" s="59">
        <v>32584.11</v>
      </c>
      <c r="I54" s="64" t="s">
        <v>238</v>
      </c>
    </row>
    <row r="55" spans="1:9" s="42" customFormat="1" ht="12.75" customHeight="1">
      <c r="A55" s="87" t="s">
        <v>239</v>
      </c>
      <c r="B55" s="73"/>
      <c r="C55" s="74" t="s">
        <v>240</v>
      </c>
      <c r="D55" s="75"/>
      <c r="E55" s="55"/>
      <c r="F55" s="59"/>
      <c r="G55" s="59"/>
      <c r="I55" s="64" t="s">
        <v>241</v>
      </c>
    </row>
    <row r="56" spans="1:9" s="42" customFormat="1" ht="12.75" customHeight="1">
      <c r="A56" s="83" t="s">
        <v>22</v>
      </c>
      <c r="B56" s="97" t="s">
        <v>242</v>
      </c>
      <c r="C56" s="97"/>
      <c r="D56" s="98"/>
      <c r="E56" s="96"/>
      <c r="F56" s="59"/>
      <c r="G56" s="59"/>
      <c r="I56" s="64" t="s">
        <v>243</v>
      </c>
    </row>
    <row r="57" spans="1:9" s="42" customFormat="1" ht="12.75" customHeight="1">
      <c r="A57" s="83" t="s">
        <v>61</v>
      </c>
      <c r="B57" s="97" t="s">
        <v>244</v>
      </c>
      <c r="C57" s="97"/>
      <c r="D57" s="98"/>
      <c r="E57" s="55" t="s">
        <v>245</v>
      </c>
      <c r="F57" s="59">
        <v>1262.55</v>
      </c>
      <c r="G57" s="59">
        <v>2892.22</v>
      </c>
      <c r="I57" s="64" t="s">
        <v>246</v>
      </c>
    </row>
    <row r="58" spans="1:9" s="42" customFormat="1" ht="12.75" customHeight="1">
      <c r="A58" s="55"/>
      <c r="B58" s="70" t="s">
        <v>247</v>
      </c>
      <c r="C58" s="71"/>
      <c r="D58" s="72"/>
      <c r="E58" s="55"/>
      <c r="F58" s="59">
        <f>SUM(F20,F40,F41)</f>
        <v>230300.47000000003</v>
      </c>
      <c r="G58" s="59">
        <f>SUM(G20,G40,G41)</f>
        <v>199384.46999999997</v>
      </c>
      <c r="I58" s="64"/>
    </row>
    <row r="59" spans="1:9" s="42" customFormat="1" ht="12.75" customHeight="1">
      <c r="A59" s="49" t="s">
        <v>26</v>
      </c>
      <c r="B59" s="50" t="s">
        <v>248</v>
      </c>
      <c r="C59" s="50"/>
      <c r="D59" s="99"/>
      <c r="E59" s="55" t="s">
        <v>249</v>
      </c>
      <c r="F59" s="54">
        <f>SUM(F60:F63)</f>
        <v>160461.95000000001</v>
      </c>
      <c r="G59" s="54">
        <f>SUM(G60:G63)</f>
        <v>163724.15</v>
      </c>
      <c r="I59" s="82"/>
    </row>
    <row r="60" spans="1:9" s="42" customFormat="1" ht="12.75" customHeight="1">
      <c r="A60" s="55" t="s">
        <v>10</v>
      </c>
      <c r="B60" s="76" t="s">
        <v>48</v>
      </c>
      <c r="C60" s="76"/>
      <c r="D60" s="77"/>
      <c r="E60" s="55"/>
      <c r="F60" s="59">
        <v>2506.9900000000052</v>
      </c>
      <c r="G60" s="59">
        <v>2613.6700000000233</v>
      </c>
      <c r="I60" s="64" t="s">
        <v>250</v>
      </c>
    </row>
    <row r="61" spans="1:9" s="42" customFormat="1" ht="12.75" customHeight="1">
      <c r="A61" s="69" t="s">
        <v>12</v>
      </c>
      <c r="B61" s="70" t="s">
        <v>251</v>
      </c>
      <c r="C61" s="71"/>
      <c r="D61" s="72"/>
      <c r="E61" s="69"/>
      <c r="F61" s="59">
        <v>156513.84</v>
      </c>
      <c r="G61" s="59">
        <v>157977.29999999999</v>
      </c>
      <c r="I61" s="64" t="s">
        <v>252</v>
      </c>
    </row>
    <row r="62" spans="1:9" s="42" customFormat="1" ht="12.75" customHeight="1">
      <c r="A62" s="55" t="s">
        <v>14</v>
      </c>
      <c r="B62" s="220" t="s">
        <v>253</v>
      </c>
      <c r="C62" s="221"/>
      <c r="D62" s="222"/>
      <c r="E62" s="55"/>
      <c r="F62" s="59"/>
      <c r="G62" s="59"/>
      <c r="I62" s="64" t="s">
        <v>254</v>
      </c>
    </row>
    <row r="63" spans="1:9" s="42" customFormat="1" ht="12.75" customHeight="1">
      <c r="A63" s="55" t="s">
        <v>255</v>
      </c>
      <c r="B63" s="76" t="s">
        <v>256</v>
      </c>
      <c r="C63" s="60"/>
      <c r="D63" s="100"/>
      <c r="E63" s="55"/>
      <c r="F63" s="59">
        <v>1441.12</v>
      </c>
      <c r="G63" s="59">
        <v>3133.1799999999994</v>
      </c>
      <c r="I63" s="64" t="s">
        <v>257</v>
      </c>
    </row>
    <row r="64" spans="1:9" s="42" customFormat="1" ht="12.75" customHeight="1">
      <c r="A64" s="49" t="s">
        <v>28</v>
      </c>
      <c r="B64" s="50" t="s">
        <v>258</v>
      </c>
      <c r="C64" s="51"/>
      <c r="D64" s="52"/>
      <c r="E64" s="55" t="s">
        <v>259</v>
      </c>
      <c r="F64" s="54">
        <f>SUM(F65,F69)</f>
        <v>62793.01</v>
      </c>
      <c r="G64" s="54">
        <f>SUM(G65,G69)</f>
        <v>30782.460000000006</v>
      </c>
      <c r="I64" s="82"/>
    </row>
    <row r="65" spans="1:9" s="42" customFormat="1" ht="12.75" customHeight="1">
      <c r="A65" s="55" t="s">
        <v>10</v>
      </c>
      <c r="B65" s="56" t="s">
        <v>260</v>
      </c>
      <c r="C65" s="101"/>
      <c r="D65" s="102"/>
      <c r="E65" s="55"/>
      <c r="F65" s="59">
        <f>SUM(F66:F68)</f>
        <v>0</v>
      </c>
      <c r="G65" s="59">
        <f>SUM(G66:G68)</f>
        <v>0</v>
      </c>
      <c r="I65" s="64"/>
    </row>
    <row r="66" spans="1:9" s="42" customFormat="1">
      <c r="A66" s="53" t="s">
        <v>150</v>
      </c>
      <c r="B66" s="103"/>
      <c r="C66" s="61" t="s">
        <v>261</v>
      </c>
      <c r="D66" s="104"/>
      <c r="E66" s="96"/>
      <c r="F66" s="59"/>
      <c r="G66" s="59"/>
      <c r="I66" s="64" t="s">
        <v>262</v>
      </c>
    </row>
    <row r="67" spans="1:9" s="42" customFormat="1" ht="12.75" customHeight="1">
      <c r="A67" s="53" t="s">
        <v>153</v>
      </c>
      <c r="B67" s="60"/>
      <c r="C67" s="61" t="s">
        <v>263</v>
      </c>
      <c r="D67" s="65"/>
      <c r="E67" s="55"/>
      <c r="F67" s="59"/>
      <c r="G67" s="59"/>
      <c r="I67" s="64" t="s">
        <v>264</v>
      </c>
    </row>
    <row r="68" spans="1:9" s="42" customFormat="1" ht="12.75" customHeight="1">
      <c r="A68" s="53" t="s">
        <v>265</v>
      </c>
      <c r="B68" s="60"/>
      <c r="C68" s="61" t="s">
        <v>266</v>
      </c>
      <c r="D68" s="65"/>
      <c r="E68" s="78"/>
      <c r="F68" s="59"/>
      <c r="G68" s="59"/>
      <c r="I68" s="64" t="s">
        <v>267</v>
      </c>
    </row>
    <row r="69" spans="1:9" s="108" customFormat="1" ht="12.75" customHeight="1">
      <c r="A69" s="83" t="s">
        <v>12</v>
      </c>
      <c r="B69" s="105" t="s">
        <v>268</v>
      </c>
      <c r="C69" s="106"/>
      <c r="D69" s="107"/>
      <c r="E69" s="83"/>
      <c r="F69" s="59">
        <f>SUM(F70:F75,F78:F83)</f>
        <v>62793.01</v>
      </c>
      <c r="G69" s="59">
        <f>SUM(G70:G75,G78:G83)</f>
        <v>30782.460000000006</v>
      </c>
      <c r="I69" s="64"/>
    </row>
    <row r="70" spans="1:9" s="42" customFormat="1" ht="12.75" customHeight="1">
      <c r="A70" s="53" t="s">
        <v>168</v>
      </c>
      <c r="B70" s="60"/>
      <c r="C70" s="61" t="s">
        <v>269</v>
      </c>
      <c r="D70" s="62"/>
      <c r="E70" s="55"/>
      <c r="F70" s="59"/>
      <c r="G70" s="59"/>
      <c r="I70" s="64" t="s">
        <v>270</v>
      </c>
    </row>
    <row r="71" spans="1:9" s="42" customFormat="1" ht="12.75" customHeight="1">
      <c r="A71" s="53" t="s">
        <v>171</v>
      </c>
      <c r="B71" s="103"/>
      <c r="C71" s="61" t="s">
        <v>271</v>
      </c>
      <c r="D71" s="104"/>
      <c r="E71" s="96"/>
      <c r="F71" s="59"/>
      <c r="G71" s="59"/>
      <c r="I71" s="64" t="s">
        <v>272</v>
      </c>
    </row>
    <row r="72" spans="1:9" s="42" customFormat="1">
      <c r="A72" s="53" t="s">
        <v>174</v>
      </c>
      <c r="B72" s="103"/>
      <c r="C72" s="61" t="s">
        <v>273</v>
      </c>
      <c r="D72" s="104"/>
      <c r="E72" s="96"/>
      <c r="F72" s="59"/>
      <c r="G72" s="59"/>
      <c r="I72" s="64" t="s">
        <v>274</v>
      </c>
    </row>
    <row r="73" spans="1:9" s="42" customFormat="1">
      <c r="A73" s="109" t="s">
        <v>177</v>
      </c>
      <c r="B73" s="85"/>
      <c r="C73" s="110" t="s">
        <v>275</v>
      </c>
      <c r="D73" s="92"/>
      <c r="E73" s="96"/>
      <c r="F73" s="59"/>
      <c r="G73" s="59"/>
      <c r="I73" s="64" t="s">
        <v>276</v>
      </c>
    </row>
    <row r="74" spans="1:9" s="42" customFormat="1">
      <c r="A74" s="55" t="s">
        <v>180</v>
      </c>
      <c r="B74" s="68"/>
      <c r="C74" s="68" t="s">
        <v>277</v>
      </c>
      <c r="D74" s="62"/>
      <c r="E74" s="111"/>
      <c r="F74" s="59"/>
      <c r="G74" s="59"/>
      <c r="I74" s="64" t="s">
        <v>278</v>
      </c>
    </row>
    <row r="75" spans="1:9" s="42" customFormat="1" ht="12.75" customHeight="1">
      <c r="A75" s="112" t="s">
        <v>183</v>
      </c>
      <c r="B75" s="106"/>
      <c r="C75" s="113" t="s">
        <v>279</v>
      </c>
      <c r="D75" s="114"/>
      <c r="E75" s="55"/>
      <c r="F75" s="59">
        <f>SUM(F76,F77)</f>
        <v>0</v>
      </c>
      <c r="G75" s="59">
        <f>SUM(G76,G77)</f>
        <v>0</v>
      </c>
      <c r="I75" s="64"/>
    </row>
    <row r="76" spans="1:9" s="42" customFormat="1" ht="12.75" customHeight="1">
      <c r="A76" s="87" t="s">
        <v>280</v>
      </c>
      <c r="B76" s="73"/>
      <c r="C76" s="94"/>
      <c r="D76" s="75" t="s">
        <v>281</v>
      </c>
      <c r="E76" s="96"/>
      <c r="F76" s="59"/>
      <c r="G76" s="59"/>
      <c r="I76" s="64" t="s">
        <v>282</v>
      </c>
    </row>
    <row r="77" spans="1:9" s="42" customFormat="1" ht="12.75" customHeight="1">
      <c r="A77" s="87" t="s">
        <v>283</v>
      </c>
      <c r="B77" s="73"/>
      <c r="C77" s="94"/>
      <c r="D77" s="75" t="s">
        <v>284</v>
      </c>
      <c r="E77" s="66"/>
      <c r="F77" s="59"/>
      <c r="G77" s="59"/>
      <c r="I77" s="64" t="s">
        <v>285</v>
      </c>
    </row>
    <row r="78" spans="1:9" s="42" customFormat="1" ht="12.75" customHeight="1">
      <c r="A78" s="87" t="s">
        <v>186</v>
      </c>
      <c r="B78" s="89"/>
      <c r="C78" s="115" t="s">
        <v>286</v>
      </c>
      <c r="D78" s="116"/>
      <c r="E78" s="66"/>
      <c r="F78" s="59"/>
      <c r="G78" s="59"/>
      <c r="I78" s="64" t="s">
        <v>287</v>
      </c>
    </row>
    <row r="79" spans="1:9" s="42" customFormat="1" ht="12.75" customHeight="1">
      <c r="A79" s="87" t="s">
        <v>189</v>
      </c>
      <c r="B79" s="117"/>
      <c r="C79" s="74" t="s">
        <v>288</v>
      </c>
      <c r="D79" s="118"/>
      <c r="E79" s="96"/>
      <c r="F79" s="59"/>
      <c r="G79" s="59"/>
      <c r="I79" s="64" t="s">
        <v>289</v>
      </c>
    </row>
    <row r="80" spans="1:9" s="42" customFormat="1" ht="12.75" customHeight="1">
      <c r="A80" s="87" t="s">
        <v>192</v>
      </c>
      <c r="B80" s="60"/>
      <c r="C80" s="61" t="s">
        <v>290</v>
      </c>
      <c r="D80" s="65"/>
      <c r="E80" s="55" t="s">
        <v>291</v>
      </c>
      <c r="F80" s="59">
        <v>2811.39</v>
      </c>
      <c r="G80" s="59">
        <v>4615.38</v>
      </c>
      <c r="I80" s="64" t="s">
        <v>292</v>
      </c>
    </row>
    <row r="81" spans="1:9" s="42" customFormat="1" ht="12.75" customHeight="1">
      <c r="A81" s="87" t="s">
        <v>195</v>
      </c>
      <c r="B81" s="60"/>
      <c r="C81" s="61" t="s">
        <v>293</v>
      </c>
      <c r="D81" s="65"/>
      <c r="E81" s="55" t="s">
        <v>294</v>
      </c>
      <c r="F81" s="59">
        <v>33843.96</v>
      </c>
      <c r="G81" s="59"/>
      <c r="I81" s="64" t="s">
        <v>295</v>
      </c>
    </row>
    <row r="82" spans="1:9" s="42" customFormat="1" ht="12.75" customHeight="1">
      <c r="A82" s="53" t="s">
        <v>296</v>
      </c>
      <c r="B82" s="73"/>
      <c r="C82" s="74" t="s">
        <v>297</v>
      </c>
      <c r="D82" s="75"/>
      <c r="E82" s="55" t="s">
        <v>298</v>
      </c>
      <c r="F82" s="59">
        <v>25278.650000000005</v>
      </c>
      <c r="G82" s="59">
        <v>25278.650000000005</v>
      </c>
      <c r="I82" s="64" t="s">
        <v>299</v>
      </c>
    </row>
    <row r="83" spans="1:9" s="42" customFormat="1" ht="12.75" customHeight="1">
      <c r="A83" s="53" t="s">
        <v>300</v>
      </c>
      <c r="B83" s="60"/>
      <c r="C83" s="61" t="s">
        <v>301</v>
      </c>
      <c r="D83" s="65"/>
      <c r="E83" s="66" t="s">
        <v>302</v>
      </c>
      <c r="F83" s="59">
        <v>859.01</v>
      </c>
      <c r="G83" s="59">
        <v>888.43</v>
      </c>
      <c r="I83" s="64" t="s">
        <v>303</v>
      </c>
    </row>
    <row r="84" spans="1:9" s="42" customFormat="1" ht="12.75" customHeight="1">
      <c r="A84" s="49" t="s">
        <v>30</v>
      </c>
      <c r="B84" s="119" t="s">
        <v>304</v>
      </c>
      <c r="C84" s="120"/>
      <c r="D84" s="121"/>
      <c r="E84" s="78"/>
      <c r="F84" s="54">
        <f>SUM(F85,F86,F89,F90)</f>
        <v>7045.5100000000821</v>
      </c>
      <c r="G84" s="54">
        <f>SUM(G85,G86,G89,G90)</f>
        <v>4877.8600000001679</v>
      </c>
      <c r="I84" s="82"/>
    </row>
    <row r="85" spans="1:9" s="42" customFormat="1" ht="12.75" customHeight="1">
      <c r="A85" s="55" t="s">
        <v>10</v>
      </c>
      <c r="B85" s="76" t="s">
        <v>305</v>
      </c>
      <c r="C85" s="60"/>
      <c r="D85" s="100"/>
      <c r="E85" s="78"/>
      <c r="F85" s="59"/>
      <c r="G85" s="59"/>
      <c r="I85" s="64" t="s">
        <v>306</v>
      </c>
    </row>
    <row r="86" spans="1:9" s="42" customFormat="1" ht="12.75" customHeight="1">
      <c r="A86" s="55" t="s">
        <v>12</v>
      </c>
      <c r="B86" s="56" t="s">
        <v>307</v>
      </c>
      <c r="C86" s="101"/>
      <c r="D86" s="102"/>
      <c r="E86" s="55"/>
      <c r="F86" s="59">
        <f>SUM(F87,F88)</f>
        <v>0</v>
      </c>
      <c r="G86" s="59">
        <f>SUM(G87,G88)</f>
        <v>0</v>
      </c>
      <c r="I86" s="64"/>
    </row>
    <row r="87" spans="1:9" s="42" customFormat="1" ht="12.75" customHeight="1">
      <c r="A87" s="53" t="s">
        <v>168</v>
      </c>
      <c r="B87" s="60"/>
      <c r="C87" s="61" t="s">
        <v>308</v>
      </c>
      <c r="D87" s="65"/>
      <c r="E87" s="55"/>
      <c r="F87" s="59"/>
      <c r="G87" s="59"/>
      <c r="I87" s="64" t="s">
        <v>309</v>
      </c>
    </row>
    <row r="88" spans="1:9" s="42" customFormat="1" ht="12.75" customHeight="1">
      <c r="A88" s="53" t="s">
        <v>171</v>
      </c>
      <c r="B88" s="60"/>
      <c r="C88" s="61" t="s">
        <v>310</v>
      </c>
      <c r="D88" s="65"/>
      <c r="E88" s="55"/>
      <c r="F88" s="59"/>
      <c r="G88" s="59"/>
      <c r="I88" s="64" t="s">
        <v>311</v>
      </c>
    </row>
    <row r="89" spans="1:9" s="42" customFormat="1" ht="12.75" customHeight="1">
      <c r="A89" s="83" t="s">
        <v>14</v>
      </c>
      <c r="B89" s="94" t="s">
        <v>312</v>
      </c>
      <c r="C89" s="94"/>
      <c r="D89" s="122"/>
      <c r="E89" s="55"/>
      <c r="F89" s="59"/>
      <c r="G89" s="59"/>
      <c r="I89" s="64" t="s">
        <v>122</v>
      </c>
    </row>
    <row r="90" spans="1:9" s="42" customFormat="1" ht="12.75" customHeight="1">
      <c r="A90" s="69" t="s">
        <v>22</v>
      </c>
      <c r="B90" s="70" t="s">
        <v>313</v>
      </c>
      <c r="C90" s="71"/>
      <c r="D90" s="72"/>
      <c r="E90" s="55" t="s">
        <v>314</v>
      </c>
      <c r="F90" s="59">
        <f>SUM(F91,F92)</f>
        <v>7045.5100000000821</v>
      </c>
      <c r="G90" s="59">
        <f>SUM(G91,G92)</f>
        <v>4877.8600000001679</v>
      </c>
      <c r="I90" s="64"/>
    </row>
    <row r="91" spans="1:9" s="42" customFormat="1" ht="12.75" customHeight="1">
      <c r="A91" s="53" t="s">
        <v>315</v>
      </c>
      <c r="B91" s="51"/>
      <c r="C91" s="61" t="s">
        <v>316</v>
      </c>
      <c r="D91" s="123"/>
      <c r="E91" s="66" t="s">
        <v>317</v>
      </c>
      <c r="F91" s="59">
        <v>2167.6500000000815</v>
      </c>
      <c r="G91" s="59">
        <v>-84.569999999832362</v>
      </c>
      <c r="I91" s="64" t="s">
        <v>318</v>
      </c>
    </row>
    <row r="92" spans="1:9" s="42" customFormat="1" ht="12.75" customHeight="1">
      <c r="A92" s="53" t="s">
        <v>319</v>
      </c>
      <c r="B92" s="51"/>
      <c r="C92" s="61" t="s">
        <v>320</v>
      </c>
      <c r="D92" s="123"/>
      <c r="E92" s="66" t="s">
        <v>321</v>
      </c>
      <c r="F92" s="59">
        <v>4877.8600000000006</v>
      </c>
      <c r="G92" s="59">
        <v>4962.43</v>
      </c>
      <c r="I92" s="64" t="s">
        <v>322</v>
      </c>
    </row>
    <row r="93" spans="1:9" s="42" customFormat="1" ht="12.75" customHeight="1">
      <c r="A93" s="49" t="s">
        <v>31</v>
      </c>
      <c r="B93" s="119" t="s">
        <v>323</v>
      </c>
      <c r="C93" s="121"/>
      <c r="D93" s="121"/>
      <c r="E93" s="66"/>
      <c r="F93" s="54"/>
      <c r="G93" s="54"/>
      <c r="I93" s="82"/>
    </row>
    <row r="94" spans="1:9" s="42" customFormat="1" ht="25.5" customHeight="1">
      <c r="A94" s="49"/>
      <c r="B94" s="203" t="s">
        <v>324</v>
      </c>
      <c r="C94" s="204"/>
      <c r="D94" s="205"/>
      <c r="E94" s="55"/>
      <c r="F94" s="124">
        <f>SUM(F59,F64,F84,F93)</f>
        <v>230300.47000000009</v>
      </c>
      <c r="G94" s="124">
        <f>SUM(G59,G64,G84,G93)</f>
        <v>199384.47000000015</v>
      </c>
      <c r="I94" s="125"/>
    </row>
    <row r="95" spans="1:9" s="42" customFormat="1">
      <c r="A95" s="126"/>
      <c r="B95" s="127"/>
      <c r="C95" s="127"/>
      <c r="D95" s="127"/>
      <c r="E95" s="127"/>
      <c r="F95" s="39"/>
      <c r="G95" s="39"/>
    </row>
    <row r="96" spans="1:9" s="42" customFormat="1" ht="12.75" customHeight="1">
      <c r="A96" s="224" t="s">
        <v>133</v>
      </c>
      <c r="B96" s="224"/>
      <c r="C96" s="224"/>
      <c r="D96" s="224"/>
      <c r="E96" s="128"/>
      <c r="F96" s="191" t="s">
        <v>134</v>
      </c>
      <c r="G96" s="191"/>
    </row>
    <row r="97" spans="1:8" s="42" customFormat="1" ht="12.75" customHeight="1">
      <c r="A97" s="225" t="s">
        <v>325</v>
      </c>
      <c r="B97" s="225"/>
      <c r="C97" s="225"/>
      <c r="D97" s="225"/>
      <c r="E97" s="39" t="s">
        <v>127</v>
      </c>
      <c r="F97" s="190" t="s">
        <v>36</v>
      </c>
      <c r="G97" s="190"/>
    </row>
    <row r="98" spans="1:8" s="42" customFormat="1">
      <c r="A98" s="46"/>
      <c r="B98" s="46"/>
      <c r="C98" s="46"/>
      <c r="D98" s="46"/>
      <c r="E98" s="46"/>
      <c r="F98" s="46"/>
      <c r="G98" s="46"/>
    </row>
    <row r="99" spans="1:8" s="42" customFormat="1" ht="12.75" customHeight="1">
      <c r="A99" s="226" t="s">
        <v>135</v>
      </c>
      <c r="B99" s="226"/>
      <c r="C99" s="226"/>
      <c r="D99" s="226"/>
      <c r="E99" s="129"/>
      <c r="F99" s="207" t="s">
        <v>136</v>
      </c>
      <c r="G99" s="207"/>
    </row>
    <row r="100" spans="1:8" s="42" customFormat="1" ht="12.75" customHeight="1">
      <c r="A100" s="223" t="s">
        <v>326</v>
      </c>
      <c r="B100" s="223"/>
      <c r="C100" s="223"/>
      <c r="D100" s="223"/>
      <c r="E100" s="108" t="s">
        <v>127</v>
      </c>
      <c r="F100" s="206" t="s">
        <v>36</v>
      </c>
      <c r="G100" s="206"/>
    </row>
    <row r="101" spans="1:8" s="42" customFormat="1">
      <c r="A101" s="130"/>
      <c r="B101" s="130"/>
      <c r="C101" s="130"/>
      <c r="D101" s="130"/>
      <c r="E101" s="131"/>
      <c r="F101" s="46"/>
      <c r="G101" s="46"/>
    </row>
    <row r="102" spans="1:8" s="42" customFormat="1">
      <c r="A102" s="130"/>
      <c r="B102" s="130"/>
      <c r="C102" s="130"/>
      <c r="D102" s="130"/>
      <c r="E102" s="131"/>
      <c r="F102" s="46"/>
      <c r="G102" s="46"/>
    </row>
    <row r="103" spans="1:8" s="42" customFormat="1" ht="12.75" customHeight="1">
      <c r="E103" s="39"/>
      <c r="H103" s="132"/>
    </row>
  </sheetData>
  <mergeCells count="26">
    <mergeCell ref="A100:D100"/>
    <mergeCell ref="F100:G100"/>
    <mergeCell ref="A96:D96"/>
    <mergeCell ref="F96:G96"/>
    <mergeCell ref="A97:D97"/>
    <mergeCell ref="F97:G97"/>
    <mergeCell ref="A99:D99"/>
    <mergeCell ref="F99:G99"/>
    <mergeCell ref="B94:D94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A9:G9"/>
    <mergeCell ref="E2:G2"/>
    <mergeCell ref="E3:G3"/>
    <mergeCell ref="A5:G6"/>
    <mergeCell ref="A7:G7"/>
    <mergeCell ref="A8:G8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9"/>
  <sheetViews>
    <sheetView showGridLines="0" topLeftCell="A13" zoomScaleNormal="80" zoomScaleSheetLayoutView="75" workbookViewId="0">
      <selection activeCell="E22" sqref="E22"/>
    </sheetView>
  </sheetViews>
  <sheetFormatPr defaultRowHeight="15"/>
  <cols>
    <col min="1" max="1" width="6" style="133" customWidth="1"/>
    <col min="2" max="2" width="32.85546875" style="15" customWidth="1"/>
    <col min="3" max="10" width="15.7109375" style="15" customWidth="1"/>
    <col min="11" max="11" width="13.140625" style="15" customWidth="1"/>
    <col min="12" max="13" width="15.7109375" style="15" customWidth="1"/>
    <col min="14" max="14" width="9.140625" style="15"/>
    <col min="15" max="15" width="54.42578125" style="15" customWidth="1"/>
    <col min="16" max="16" width="50.28515625" style="15" customWidth="1"/>
    <col min="17" max="18" width="9.140625" style="15"/>
    <col min="19" max="19" width="50.140625" style="15" customWidth="1"/>
    <col min="20" max="20" width="9.140625" style="15"/>
    <col min="21" max="21" width="50.85546875" style="15" customWidth="1"/>
    <col min="22" max="22" width="9.140625" style="15"/>
    <col min="23" max="23" width="49.7109375" style="15" customWidth="1"/>
    <col min="24" max="24" width="33.85546875" style="15" customWidth="1"/>
    <col min="25" max="16384" width="9.140625" style="15"/>
  </cols>
  <sheetData>
    <row r="1" spans="1:24">
      <c r="I1" s="134"/>
      <c r="J1" s="134"/>
      <c r="K1" s="134"/>
    </row>
    <row r="2" spans="1:24">
      <c r="I2" s="15" t="s">
        <v>327</v>
      </c>
    </row>
    <row r="3" spans="1:24">
      <c r="I3" s="15" t="s">
        <v>328</v>
      </c>
    </row>
    <row r="5" spans="1:24">
      <c r="A5" s="229" t="s">
        <v>329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</row>
    <row r="6" spans="1:24">
      <c r="A6" s="229" t="s">
        <v>330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</row>
    <row r="8" spans="1:24">
      <c r="A8" s="229" t="s">
        <v>331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</row>
    <row r="10" spans="1:24">
      <c r="A10" s="227" t="s">
        <v>4</v>
      </c>
      <c r="B10" s="227" t="s">
        <v>332</v>
      </c>
      <c r="C10" s="227" t="s">
        <v>333</v>
      </c>
      <c r="D10" s="227" t="s">
        <v>334</v>
      </c>
      <c r="E10" s="227"/>
      <c r="F10" s="227"/>
      <c r="G10" s="227"/>
      <c r="H10" s="227"/>
      <c r="I10" s="227"/>
      <c r="J10" s="228"/>
      <c r="K10" s="228"/>
      <c r="L10" s="227"/>
      <c r="M10" s="227" t="s">
        <v>335</v>
      </c>
      <c r="O10" s="227" t="s">
        <v>333</v>
      </c>
      <c r="P10" s="227" t="s">
        <v>334</v>
      </c>
      <c r="Q10" s="227"/>
      <c r="R10" s="227"/>
      <c r="S10" s="227"/>
      <c r="T10" s="227"/>
      <c r="U10" s="227"/>
      <c r="V10" s="228"/>
      <c r="W10" s="228"/>
      <c r="X10" s="227"/>
    </row>
    <row r="11" spans="1:24" ht="123" customHeight="1">
      <c r="A11" s="227"/>
      <c r="B11" s="227"/>
      <c r="C11" s="227"/>
      <c r="D11" s="135" t="s">
        <v>336</v>
      </c>
      <c r="E11" s="135" t="s">
        <v>337</v>
      </c>
      <c r="F11" s="135" t="s">
        <v>338</v>
      </c>
      <c r="G11" s="135" t="s">
        <v>339</v>
      </c>
      <c r="H11" s="135" t="s">
        <v>340</v>
      </c>
      <c r="I11" s="136" t="s">
        <v>341</v>
      </c>
      <c r="J11" s="135" t="s">
        <v>342</v>
      </c>
      <c r="K11" s="137" t="s">
        <v>343</v>
      </c>
      <c r="L11" s="138" t="s">
        <v>344</v>
      </c>
      <c r="M11" s="227"/>
      <c r="O11" s="227"/>
      <c r="P11" s="135" t="s">
        <v>336</v>
      </c>
      <c r="Q11" s="135" t="s">
        <v>345</v>
      </c>
      <c r="R11" s="135" t="s">
        <v>338</v>
      </c>
      <c r="S11" s="135" t="s">
        <v>339</v>
      </c>
      <c r="T11" s="135" t="s">
        <v>340</v>
      </c>
      <c r="U11" s="136" t="s">
        <v>341</v>
      </c>
      <c r="V11" s="135" t="s">
        <v>342</v>
      </c>
      <c r="W11" s="137" t="s">
        <v>343</v>
      </c>
      <c r="X11" s="138" t="s">
        <v>344</v>
      </c>
    </row>
    <row r="12" spans="1:24">
      <c r="A12" s="139">
        <v>1</v>
      </c>
      <c r="B12" s="139">
        <v>2</v>
      </c>
      <c r="C12" s="139">
        <v>3</v>
      </c>
      <c r="D12" s="139">
        <v>4</v>
      </c>
      <c r="E12" s="139">
        <v>5</v>
      </c>
      <c r="F12" s="139">
        <v>6</v>
      </c>
      <c r="G12" s="139">
        <v>7</v>
      </c>
      <c r="H12" s="139">
        <v>8</v>
      </c>
      <c r="I12" s="139">
        <v>9</v>
      </c>
      <c r="J12" s="139">
        <v>10</v>
      </c>
      <c r="K12" s="140" t="s">
        <v>346</v>
      </c>
      <c r="L12" s="139">
        <v>12</v>
      </c>
      <c r="M12" s="139">
        <v>13</v>
      </c>
      <c r="O12" s="139">
        <v>3</v>
      </c>
      <c r="P12" s="139">
        <v>4</v>
      </c>
      <c r="Q12" s="139">
        <v>5</v>
      </c>
      <c r="R12" s="139">
        <v>6</v>
      </c>
      <c r="S12" s="139">
        <v>7</v>
      </c>
      <c r="T12" s="139">
        <v>8</v>
      </c>
      <c r="U12" s="139">
        <v>9</v>
      </c>
      <c r="V12" s="139">
        <v>10</v>
      </c>
      <c r="W12" s="140" t="s">
        <v>346</v>
      </c>
      <c r="X12" s="139">
        <v>12</v>
      </c>
    </row>
    <row r="13" spans="1:24" ht="71.25">
      <c r="A13" s="135" t="s">
        <v>347</v>
      </c>
      <c r="B13" s="141" t="s">
        <v>348</v>
      </c>
      <c r="C13" s="142">
        <f t="shared" ref="C13:L13" si="0">SUM(C14:C15)</f>
        <v>2613.67</v>
      </c>
      <c r="D13" s="142">
        <f t="shared" si="0"/>
        <v>68228.34</v>
      </c>
      <c r="E13" s="142">
        <f t="shared" si="0"/>
        <v>0</v>
      </c>
      <c r="F13" s="142">
        <f t="shared" si="0"/>
        <v>0</v>
      </c>
      <c r="G13" s="142">
        <f t="shared" si="0"/>
        <v>0</v>
      </c>
      <c r="H13" s="142">
        <f t="shared" si="0"/>
        <v>0</v>
      </c>
      <c r="I13" s="142">
        <f t="shared" si="0"/>
        <v>-68335.01999999999</v>
      </c>
      <c r="J13" s="142">
        <f t="shared" si="0"/>
        <v>0</v>
      </c>
      <c r="K13" s="142">
        <f t="shared" si="0"/>
        <v>0</v>
      </c>
      <c r="L13" s="142">
        <f t="shared" si="0"/>
        <v>0</v>
      </c>
      <c r="M13" s="142">
        <f t="shared" ref="M13:M25" si="1">SUM(C13:L13)</f>
        <v>2506.9900000000052</v>
      </c>
      <c r="O13" s="143"/>
      <c r="P13" s="143"/>
      <c r="Q13" s="143"/>
      <c r="R13" s="143"/>
      <c r="S13" s="143"/>
      <c r="T13" s="143"/>
      <c r="U13" s="143"/>
      <c r="V13" s="143"/>
      <c r="W13" s="143"/>
      <c r="X13" s="143"/>
    </row>
    <row r="14" spans="1:24" ht="15" customHeight="1">
      <c r="A14" s="144" t="s">
        <v>349</v>
      </c>
      <c r="B14" s="145" t="s">
        <v>350</v>
      </c>
      <c r="C14" s="146">
        <v>2613.67</v>
      </c>
      <c r="D14" s="146">
        <v>2107.69</v>
      </c>
      <c r="E14" s="146">
        <v>942.24</v>
      </c>
      <c r="F14" s="146"/>
      <c r="G14" s="146"/>
      <c r="H14" s="146"/>
      <c r="I14" s="146">
        <f>-2214.37-942.24</f>
        <v>-3156.6099999999997</v>
      </c>
      <c r="J14" s="146"/>
      <c r="K14" s="146"/>
      <c r="L14" s="146"/>
      <c r="M14" s="142">
        <f t="shared" si="1"/>
        <v>2506.9900000000007</v>
      </c>
      <c r="O14" s="147" t="s">
        <v>351</v>
      </c>
      <c r="P14" s="147" t="s">
        <v>352</v>
      </c>
      <c r="Q14" s="147"/>
      <c r="R14" s="147"/>
      <c r="S14" s="147" t="s">
        <v>353</v>
      </c>
      <c r="T14" s="147"/>
      <c r="U14" s="147" t="s">
        <v>354</v>
      </c>
      <c r="V14" s="147"/>
      <c r="W14" s="147" t="s">
        <v>355</v>
      </c>
      <c r="X14" s="148" t="s">
        <v>356</v>
      </c>
    </row>
    <row r="15" spans="1:24" ht="15" customHeight="1">
      <c r="A15" s="144" t="s">
        <v>357</v>
      </c>
      <c r="B15" s="145" t="s">
        <v>358</v>
      </c>
      <c r="C15" s="146"/>
      <c r="D15" s="146">
        <v>66120.649999999994</v>
      </c>
      <c r="E15" s="146">
        <v>-942.24</v>
      </c>
      <c r="F15" s="146"/>
      <c r="G15" s="146"/>
      <c r="H15" s="146"/>
      <c r="I15" s="146">
        <f>-66120.65+942.24</f>
        <v>-65178.409999999996</v>
      </c>
      <c r="J15" s="146"/>
      <c r="K15" s="146"/>
      <c r="L15" s="146"/>
      <c r="M15" s="142">
        <f t="shared" si="1"/>
        <v>0</v>
      </c>
      <c r="O15" s="147" t="s">
        <v>359</v>
      </c>
      <c r="P15" s="147" t="s">
        <v>360</v>
      </c>
      <c r="Q15" s="147"/>
      <c r="R15" s="147"/>
      <c r="S15" s="147" t="s">
        <v>361</v>
      </c>
      <c r="T15" s="147"/>
      <c r="U15" s="147" t="s">
        <v>362</v>
      </c>
      <c r="V15" s="147"/>
      <c r="W15" s="147" t="s">
        <v>363</v>
      </c>
      <c r="X15" s="148" t="s">
        <v>364</v>
      </c>
    </row>
    <row r="16" spans="1:24" ht="74.25" customHeight="1">
      <c r="A16" s="135" t="s">
        <v>365</v>
      </c>
      <c r="B16" s="141" t="s">
        <v>366</v>
      </c>
      <c r="C16" s="142">
        <f t="shared" ref="C16:L16" si="2">SUM(C17:C18)</f>
        <v>157977.29999999999</v>
      </c>
      <c r="D16" s="142">
        <f t="shared" si="2"/>
        <v>166403.57999999999</v>
      </c>
      <c r="E16" s="142">
        <f t="shared" si="2"/>
        <v>0</v>
      </c>
      <c r="F16" s="142">
        <f t="shared" si="2"/>
        <v>300</v>
      </c>
      <c r="G16" s="142">
        <f t="shared" si="2"/>
        <v>0</v>
      </c>
      <c r="H16" s="142">
        <f t="shared" si="2"/>
        <v>0</v>
      </c>
      <c r="I16" s="142">
        <f t="shared" si="2"/>
        <v>-168167.03999999998</v>
      </c>
      <c r="J16" s="142">
        <f t="shared" si="2"/>
        <v>0</v>
      </c>
      <c r="K16" s="142">
        <f t="shared" si="2"/>
        <v>0</v>
      </c>
      <c r="L16" s="142">
        <f t="shared" si="2"/>
        <v>0</v>
      </c>
      <c r="M16" s="142">
        <f t="shared" si="1"/>
        <v>156513.84000000003</v>
      </c>
      <c r="O16" s="143"/>
      <c r="P16" s="143"/>
      <c r="Q16" s="143"/>
      <c r="R16" s="143"/>
      <c r="S16" s="143"/>
      <c r="T16" s="143"/>
      <c r="U16" s="143"/>
      <c r="V16" s="143"/>
      <c r="W16" s="143"/>
      <c r="X16" s="142"/>
    </row>
    <row r="17" spans="1:25" ht="15" customHeight="1">
      <c r="A17" s="144" t="s">
        <v>367</v>
      </c>
      <c r="B17" s="145" t="s">
        <v>350</v>
      </c>
      <c r="C17" s="146">
        <v>157977.29999999999</v>
      </c>
      <c r="D17" s="146"/>
      <c r="E17" s="146">
        <v>5581</v>
      </c>
      <c r="F17" s="146">
        <v>300</v>
      </c>
      <c r="G17" s="146"/>
      <c r="H17" s="146"/>
      <c r="I17" s="146">
        <f>-1763.46-5581</f>
        <v>-7344.46</v>
      </c>
      <c r="J17" s="146"/>
      <c r="K17" s="146"/>
      <c r="L17" s="146"/>
      <c r="M17" s="142">
        <f t="shared" si="1"/>
        <v>156513.84</v>
      </c>
      <c r="O17" s="147" t="s">
        <v>368</v>
      </c>
      <c r="P17" s="147" t="s">
        <v>369</v>
      </c>
      <c r="Q17" s="147"/>
      <c r="R17" s="147"/>
      <c r="S17" s="147" t="s">
        <v>370</v>
      </c>
      <c r="T17" s="147"/>
      <c r="U17" s="147" t="s">
        <v>371</v>
      </c>
      <c r="V17" s="147"/>
      <c r="W17" s="147" t="s">
        <v>372</v>
      </c>
      <c r="X17" s="148" t="s">
        <v>373</v>
      </c>
    </row>
    <row r="18" spans="1:25" ht="15" customHeight="1">
      <c r="A18" s="144" t="s">
        <v>374</v>
      </c>
      <c r="B18" s="145" t="s">
        <v>358</v>
      </c>
      <c r="C18" s="146"/>
      <c r="D18" s="146">
        <v>166403.57999999999</v>
      </c>
      <c r="E18" s="146">
        <v>-5581</v>
      </c>
      <c r="F18" s="146"/>
      <c r="G18" s="146"/>
      <c r="H18" s="146"/>
      <c r="I18" s="146">
        <f>-166403.58+5581</f>
        <v>-160822.57999999999</v>
      </c>
      <c r="J18" s="146"/>
      <c r="K18" s="146"/>
      <c r="L18" s="146"/>
      <c r="M18" s="142">
        <f t="shared" si="1"/>
        <v>0</v>
      </c>
      <c r="O18" s="147" t="s">
        <v>375</v>
      </c>
      <c r="P18" s="147" t="s">
        <v>376</v>
      </c>
      <c r="Q18" s="147"/>
      <c r="R18" s="147"/>
      <c r="S18" s="147" t="s">
        <v>377</v>
      </c>
      <c r="T18" s="147"/>
      <c r="U18" s="147" t="s">
        <v>378</v>
      </c>
      <c r="V18" s="147"/>
      <c r="W18" s="147" t="s">
        <v>379</v>
      </c>
      <c r="X18" s="148" t="s">
        <v>380</v>
      </c>
    </row>
    <row r="19" spans="1:25" ht="114.75" customHeight="1">
      <c r="A19" s="135" t="s">
        <v>381</v>
      </c>
      <c r="B19" s="141" t="s">
        <v>382</v>
      </c>
      <c r="C19" s="142">
        <f t="shared" ref="C19:L19" si="3">SUM(C20:C21)</f>
        <v>0</v>
      </c>
      <c r="D19" s="142">
        <f t="shared" si="3"/>
        <v>0</v>
      </c>
      <c r="E19" s="142">
        <f t="shared" si="3"/>
        <v>0</v>
      </c>
      <c r="F19" s="142">
        <f t="shared" si="3"/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SUM(J20:J21)</f>
        <v>0</v>
      </c>
      <c r="K19" s="142">
        <f t="shared" si="3"/>
        <v>0</v>
      </c>
      <c r="L19" s="142">
        <f t="shared" si="3"/>
        <v>0</v>
      </c>
      <c r="M19" s="142">
        <f t="shared" si="1"/>
        <v>0</v>
      </c>
      <c r="O19" s="143"/>
      <c r="P19" s="143"/>
      <c r="Q19" s="143"/>
      <c r="R19" s="143"/>
      <c r="S19" s="143"/>
      <c r="T19" s="143"/>
      <c r="U19" s="143"/>
      <c r="V19" s="143"/>
      <c r="W19" s="143"/>
      <c r="X19" s="142"/>
    </row>
    <row r="20" spans="1:25" ht="15" customHeight="1">
      <c r="A20" s="144" t="s">
        <v>383</v>
      </c>
      <c r="B20" s="145" t="s">
        <v>350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2">
        <f t="shared" si="1"/>
        <v>0</v>
      </c>
      <c r="O20" s="147" t="s">
        <v>384</v>
      </c>
      <c r="P20" s="147" t="s">
        <v>385</v>
      </c>
      <c r="Q20" s="147"/>
      <c r="R20" s="147"/>
      <c r="S20" s="147" t="s">
        <v>386</v>
      </c>
      <c r="T20" s="147"/>
      <c r="U20" s="147" t="s">
        <v>387</v>
      </c>
      <c r="V20" s="147"/>
      <c r="W20" s="147" t="s">
        <v>388</v>
      </c>
      <c r="X20" s="148" t="s">
        <v>389</v>
      </c>
    </row>
    <row r="21" spans="1:25" ht="15" customHeight="1">
      <c r="A21" s="144" t="s">
        <v>390</v>
      </c>
      <c r="B21" s="145" t="s">
        <v>358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2">
        <f t="shared" si="1"/>
        <v>0</v>
      </c>
      <c r="O21" s="147" t="s">
        <v>391</v>
      </c>
      <c r="P21" s="147" t="s">
        <v>392</v>
      </c>
      <c r="Q21" s="147"/>
      <c r="R21" s="147"/>
      <c r="S21" s="147" t="s">
        <v>393</v>
      </c>
      <c r="T21" s="147"/>
      <c r="U21" s="147" t="s">
        <v>394</v>
      </c>
      <c r="V21" s="147"/>
      <c r="W21" s="147" t="s">
        <v>395</v>
      </c>
      <c r="X21" s="148" t="s">
        <v>396</v>
      </c>
    </row>
    <row r="22" spans="1:25" ht="15" customHeight="1">
      <c r="A22" s="135" t="s">
        <v>397</v>
      </c>
      <c r="B22" s="141" t="s">
        <v>398</v>
      </c>
      <c r="C22" s="142">
        <f t="shared" ref="C22:L22" si="4">SUM(C23:C24)</f>
        <v>3133.18</v>
      </c>
      <c r="D22" s="142">
        <f t="shared" si="4"/>
        <v>0</v>
      </c>
      <c r="E22" s="142">
        <f>SUM(E23:E24)</f>
        <v>0</v>
      </c>
      <c r="F22" s="142">
        <f t="shared" si="4"/>
        <v>1735.25</v>
      </c>
      <c r="G22" s="142">
        <f t="shared" si="4"/>
        <v>0</v>
      </c>
      <c r="H22" s="142">
        <f t="shared" si="4"/>
        <v>0</v>
      </c>
      <c r="I22" s="142">
        <f t="shared" si="4"/>
        <v>-3427.31</v>
      </c>
      <c r="J22" s="142">
        <f>SUM(J23:J24)</f>
        <v>0</v>
      </c>
      <c r="K22" s="142">
        <f t="shared" si="4"/>
        <v>0</v>
      </c>
      <c r="L22" s="142">
        <f t="shared" si="4"/>
        <v>0</v>
      </c>
      <c r="M22" s="142">
        <f t="shared" si="1"/>
        <v>1441.1200000000003</v>
      </c>
      <c r="O22" s="143"/>
      <c r="P22" s="143"/>
      <c r="Q22" s="143"/>
      <c r="R22" s="143"/>
      <c r="S22" s="143"/>
      <c r="T22" s="143"/>
      <c r="U22" s="143"/>
      <c r="V22" s="143"/>
      <c r="W22" s="143"/>
      <c r="X22" s="142"/>
    </row>
    <row r="23" spans="1:25" ht="15" customHeight="1">
      <c r="A23" s="144" t="s">
        <v>399</v>
      </c>
      <c r="B23" s="145" t="s">
        <v>350</v>
      </c>
      <c r="C23" s="146">
        <v>3016.62</v>
      </c>
      <c r="D23" s="146"/>
      <c r="E23" s="146">
        <v>-1456.04</v>
      </c>
      <c r="F23" s="146">
        <v>1735.25</v>
      </c>
      <c r="G23" s="146"/>
      <c r="H23" s="146"/>
      <c r="I23" s="146">
        <f>-464.39-1735.25</f>
        <v>-2199.64</v>
      </c>
      <c r="J23" s="146"/>
      <c r="K23" s="146"/>
      <c r="L23" s="146"/>
      <c r="M23" s="142">
        <f t="shared" si="1"/>
        <v>1096.19</v>
      </c>
      <c r="O23" s="147" t="s">
        <v>400</v>
      </c>
      <c r="P23" s="147" t="s">
        <v>401</v>
      </c>
      <c r="Q23" s="147"/>
      <c r="R23" s="147"/>
      <c r="S23" s="147" t="s">
        <v>402</v>
      </c>
      <c r="T23" s="147"/>
      <c r="U23" s="147" t="s">
        <v>403</v>
      </c>
      <c r="V23" s="147"/>
      <c r="W23" s="147" t="s">
        <v>404</v>
      </c>
      <c r="X23" s="148" t="s">
        <v>405</v>
      </c>
    </row>
    <row r="24" spans="1:25" ht="15" customHeight="1">
      <c r="A24" s="144" t="s">
        <v>406</v>
      </c>
      <c r="B24" s="145" t="s">
        <v>358</v>
      </c>
      <c r="C24" s="146">
        <v>116.56</v>
      </c>
      <c r="D24" s="146"/>
      <c r="E24" s="146">
        <v>1456.04</v>
      </c>
      <c r="F24" s="146"/>
      <c r="G24" s="146"/>
      <c r="H24" s="146"/>
      <c r="I24" s="146">
        <v>-1227.67</v>
      </c>
      <c r="J24" s="146"/>
      <c r="K24" s="146"/>
      <c r="L24" s="146"/>
      <c r="M24" s="142">
        <f t="shared" si="1"/>
        <v>344.92999999999984</v>
      </c>
      <c r="O24" s="147" t="s">
        <v>407</v>
      </c>
      <c r="P24" s="147" t="s">
        <v>408</v>
      </c>
      <c r="Q24" s="147"/>
      <c r="R24" s="147"/>
      <c r="S24" s="147" t="s">
        <v>409</v>
      </c>
      <c r="T24" s="147"/>
      <c r="U24" s="147" t="s">
        <v>410</v>
      </c>
      <c r="V24" s="147"/>
      <c r="W24" s="147" t="s">
        <v>411</v>
      </c>
      <c r="X24" s="148" t="s">
        <v>412</v>
      </c>
    </row>
    <row r="25" spans="1:25" ht="15" customHeight="1">
      <c r="A25" s="135" t="s">
        <v>413</v>
      </c>
      <c r="B25" s="141" t="s">
        <v>414</v>
      </c>
      <c r="C25" s="149">
        <f t="shared" ref="C25:L25" si="5">SUM(C13,C16,C19,C22)</f>
        <v>163724.15</v>
      </c>
      <c r="D25" s="149">
        <f t="shared" si="5"/>
        <v>234631.91999999998</v>
      </c>
      <c r="E25" s="149">
        <f t="shared" si="5"/>
        <v>0</v>
      </c>
      <c r="F25" s="149">
        <f t="shared" si="5"/>
        <v>2035.25</v>
      </c>
      <c r="G25" s="149">
        <f t="shared" si="5"/>
        <v>0</v>
      </c>
      <c r="H25" s="149">
        <f t="shared" si="5"/>
        <v>0</v>
      </c>
      <c r="I25" s="149">
        <f t="shared" si="5"/>
        <v>-239929.36999999997</v>
      </c>
      <c r="J25" s="149">
        <f t="shared" si="5"/>
        <v>0</v>
      </c>
      <c r="K25" s="149">
        <f t="shared" si="5"/>
        <v>0</v>
      </c>
      <c r="L25" s="149">
        <f t="shared" si="5"/>
        <v>0</v>
      </c>
      <c r="M25" s="149">
        <f t="shared" si="1"/>
        <v>160461.94999999998</v>
      </c>
      <c r="O25" s="143"/>
      <c r="P25" s="143"/>
      <c r="Q25" s="143"/>
      <c r="R25" s="143"/>
      <c r="S25" s="143"/>
      <c r="T25" s="143"/>
      <c r="U25" s="143"/>
      <c r="V25" s="143"/>
      <c r="W25" s="143"/>
      <c r="X25" s="149"/>
    </row>
    <row r="26" spans="1:25">
      <c r="A26" s="150" t="s">
        <v>415</v>
      </c>
    </row>
    <row r="27" spans="1:25" customFormat="1" ht="15" customHeight="1">
      <c r="A27" s="151"/>
      <c r="B27" s="151"/>
      <c r="C27" s="151"/>
      <c r="D27" s="151"/>
      <c r="E27" s="151"/>
    </row>
    <row r="28" spans="1:25" customFormat="1" ht="15" customHeight="1">
      <c r="A28" s="151"/>
      <c r="B28" s="151"/>
      <c r="C28" s="151"/>
      <c r="D28" s="151"/>
      <c r="E28" s="151"/>
      <c r="Y28" s="25"/>
    </row>
    <row r="29" spans="1:25" customFormat="1" ht="12.75" customHeight="1">
      <c r="A29" s="26"/>
      <c r="B29" s="26"/>
      <c r="C29" s="26"/>
      <c r="D29" s="26"/>
      <c r="E29" s="27"/>
      <c r="F29" s="26"/>
      <c r="G29" s="26"/>
      <c r="H29" s="26"/>
      <c r="I29" s="26"/>
      <c r="J29" s="26"/>
      <c r="K29" s="26"/>
      <c r="L29" s="26"/>
      <c r="M29" s="26"/>
      <c r="Y29" s="25"/>
    </row>
  </sheetData>
  <mergeCells count="10">
    <mergeCell ref="O10:O11"/>
    <mergeCell ref="P10:X10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VRA</vt:lpstr>
      <vt:lpstr>FBA</vt:lpstr>
      <vt:lpstr>20vsafas</vt:lpstr>
      <vt:lpstr>'20vsafas'!Spausdinti_pavadinimus</vt:lpstr>
      <vt:lpstr>FBA!Spausdinti_pavadinimus</vt:lpstr>
      <vt:lpstr>VRA!Spausdinti_pavadinimus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Vartotojas</dc:creator>
  <cp:lastModifiedBy>Vartotojas</cp:lastModifiedBy>
  <cp:lastPrinted>2018-08-09T10:59:13Z</cp:lastPrinted>
  <dcterms:created xsi:type="dcterms:W3CDTF">1996-10-14T23:33:28Z</dcterms:created>
  <dcterms:modified xsi:type="dcterms:W3CDTF">2018-08-13T15:01:04Z</dcterms:modified>
</cp:coreProperties>
</file>